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Jindrichuv_Hradec\TR_ul_Jiraskova\kros\Soupis_praci_var_A\"/>
    </mc:Choice>
  </mc:AlternateContent>
  <xr:revisionPtr revIDLastSave="0" documentId="8_{F2699B6D-E15C-46E5-9C25-56ACCA1D3800}" xr6:coauthVersionLast="47" xr6:coauthVersionMax="47" xr10:uidLastSave="{00000000-0000-0000-0000-000000000000}"/>
  <bookViews>
    <workbookView xWindow="15630" yWindow="2250" windowWidth="29490" windowHeight="24375" xr2:uid="{00000000-000D-0000-FFFF-FFFF00000000}"/>
  </bookViews>
  <sheets>
    <sheet name="Rekapitulace stavby" sheetId="1" r:id="rId1"/>
    <sheet name="02 - Ostatní a vedlejší n..." sheetId="2" r:id="rId2"/>
    <sheet name="101 - Komunikace" sheetId="3" r:id="rId3"/>
  </sheets>
  <definedNames>
    <definedName name="_xlnm._FilterDatabase" localSheetId="1" hidden="1">'02 - Ostatní a vedlejší n...'!$C$122:$K$177</definedName>
    <definedName name="_xlnm._FilterDatabase" localSheetId="2" hidden="1">'101 - Komunikace'!$C$122:$K$390</definedName>
    <definedName name="_xlnm.Print_Titles" localSheetId="1">'02 - Ostatní a vedlejší n...'!$122:$122</definedName>
    <definedName name="_xlnm.Print_Titles" localSheetId="2">'101 - Komunikace'!$122:$122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n...'!$C$82:$J$104,'02 - Ostatní a vedlejší n...'!$C$110:$K$177</definedName>
    <definedName name="_xlnm.Print_Area" localSheetId="2">'101 - Komunikace'!$C$4:$J$39,'101 - Komunikace'!$C$50:$J$76,'101 - Komunikace'!$C$82:$J$104,'101 - Komunikace'!$C$110:$K$390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389" i="3"/>
  <c r="BH389" i="3"/>
  <c r="BG389" i="3"/>
  <c r="BF389" i="3"/>
  <c r="T389" i="3"/>
  <c r="T388" i="3" s="1"/>
  <c r="R389" i="3"/>
  <c r="R388" i="3" s="1"/>
  <c r="P389" i="3"/>
  <c r="P388" i="3"/>
  <c r="BI385" i="3"/>
  <c r="BH385" i="3"/>
  <c r="BG385" i="3"/>
  <c r="BF385" i="3"/>
  <c r="T385" i="3"/>
  <c r="R385" i="3"/>
  <c r="P385" i="3"/>
  <c r="BI378" i="3"/>
  <c r="BH378" i="3"/>
  <c r="BG378" i="3"/>
  <c r="BF378" i="3"/>
  <c r="T378" i="3"/>
  <c r="R378" i="3"/>
  <c r="P378" i="3"/>
  <c r="BI373" i="3"/>
  <c r="BH373" i="3"/>
  <c r="BG373" i="3"/>
  <c r="BF373" i="3"/>
  <c r="T373" i="3"/>
  <c r="R373" i="3"/>
  <c r="P373" i="3"/>
  <c r="BI369" i="3"/>
  <c r="BH369" i="3"/>
  <c r="BG369" i="3"/>
  <c r="BF369" i="3"/>
  <c r="T369" i="3"/>
  <c r="R369" i="3"/>
  <c r="P369" i="3"/>
  <c r="BI365" i="3"/>
  <c r="BH365" i="3"/>
  <c r="BG365" i="3"/>
  <c r="BF365" i="3"/>
  <c r="T365" i="3"/>
  <c r="R365" i="3"/>
  <c r="P365" i="3"/>
  <c r="BI361" i="3"/>
  <c r="BH361" i="3"/>
  <c r="BG361" i="3"/>
  <c r="BF361" i="3"/>
  <c r="T361" i="3"/>
  <c r="R361" i="3"/>
  <c r="P361" i="3"/>
  <c r="BI357" i="3"/>
  <c r="BH357" i="3"/>
  <c r="BG357" i="3"/>
  <c r="BF357" i="3"/>
  <c r="T357" i="3"/>
  <c r="R357" i="3"/>
  <c r="P357" i="3"/>
  <c r="BI345" i="3"/>
  <c r="BH345" i="3"/>
  <c r="BG345" i="3"/>
  <c r="BF345" i="3"/>
  <c r="T345" i="3"/>
  <c r="R345" i="3"/>
  <c r="P345" i="3"/>
  <c r="BI333" i="3"/>
  <c r="BH333" i="3"/>
  <c r="BG333" i="3"/>
  <c r="BF333" i="3"/>
  <c r="T333" i="3"/>
  <c r="R333" i="3"/>
  <c r="P333" i="3"/>
  <c r="BI329" i="3"/>
  <c r="BH329" i="3"/>
  <c r="BG329" i="3"/>
  <c r="BF329" i="3"/>
  <c r="T329" i="3"/>
  <c r="R329" i="3"/>
  <c r="P329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7" i="3"/>
  <c r="BH277" i="3"/>
  <c r="BG277" i="3"/>
  <c r="BF277" i="3"/>
  <c r="T277" i="3"/>
  <c r="T266" i="3"/>
  <c r="R277" i="3"/>
  <c r="R266" i="3" s="1"/>
  <c r="P277" i="3"/>
  <c r="BI271" i="3"/>
  <c r="BH271" i="3"/>
  <c r="BG271" i="3"/>
  <c r="BF271" i="3"/>
  <c r="T271" i="3"/>
  <c r="R271" i="3"/>
  <c r="P271" i="3"/>
  <c r="BI267" i="3"/>
  <c r="BH267" i="3"/>
  <c r="BG267" i="3"/>
  <c r="BF267" i="3"/>
  <c r="T267" i="3"/>
  <c r="R267" i="3"/>
  <c r="P267" i="3"/>
  <c r="P266" i="3" s="1"/>
  <c r="BI259" i="3"/>
  <c r="BH259" i="3"/>
  <c r="BG259" i="3"/>
  <c r="BF259" i="3"/>
  <c r="T259" i="3"/>
  <c r="R259" i="3"/>
  <c r="P259" i="3"/>
  <c r="BI252" i="3"/>
  <c r="BH252" i="3"/>
  <c r="BG252" i="3"/>
  <c r="BF252" i="3"/>
  <c r="T252" i="3"/>
  <c r="R252" i="3"/>
  <c r="P252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1" i="3"/>
  <c r="BH211" i="3"/>
  <c r="BG211" i="3"/>
  <c r="BF211" i="3"/>
  <c r="T211" i="3"/>
  <c r="R211" i="3"/>
  <c r="P211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5" i="3"/>
  <c r="BH195" i="3"/>
  <c r="BG195" i="3"/>
  <c r="BF195" i="3"/>
  <c r="T195" i="3"/>
  <c r="R195" i="3"/>
  <c r="P195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47" i="3"/>
  <c r="BH147" i="3"/>
  <c r="BG147" i="3"/>
  <c r="BF147" i="3"/>
  <c r="T147" i="3"/>
  <c r="R147" i="3"/>
  <c r="P147" i="3"/>
  <c r="BI141" i="3"/>
  <c r="BH141" i="3"/>
  <c r="BG141" i="3"/>
  <c r="BF141" i="3"/>
  <c r="T141" i="3"/>
  <c r="R141" i="3"/>
  <c r="P141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J119" i="3"/>
  <c r="F119" i="3"/>
  <c r="F117" i="3"/>
  <c r="E115" i="3"/>
  <c r="J91" i="3"/>
  <c r="F91" i="3"/>
  <c r="F89" i="3"/>
  <c r="E87" i="3"/>
  <c r="J24" i="3"/>
  <c r="E24" i="3"/>
  <c r="J92" i="3" s="1"/>
  <c r="J23" i="3"/>
  <c r="J18" i="3"/>
  <c r="E18" i="3"/>
  <c r="F120" i="3" s="1"/>
  <c r="J17" i="3"/>
  <c r="J12" i="3"/>
  <c r="J89" i="3" s="1"/>
  <c r="E7" i="3"/>
  <c r="E113" i="3" s="1"/>
  <c r="J124" i="2"/>
  <c r="J37" i="2"/>
  <c r="J36" i="2"/>
  <c r="AY95" i="1"/>
  <c r="J35" i="2"/>
  <c r="AX95" i="1" s="1"/>
  <c r="BI175" i="2"/>
  <c r="BH175" i="2"/>
  <c r="BG175" i="2"/>
  <c r="BF175" i="2"/>
  <c r="T175" i="2"/>
  <c r="T174" i="2" s="1"/>
  <c r="R175" i="2"/>
  <c r="R174" i="2"/>
  <c r="P175" i="2"/>
  <c r="P174" i="2"/>
  <c r="BI171" i="2"/>
  <c r="BH171" i="2"/>
  <c r="BG171" i="2"/>
  <c r="BF171" i="2"/>
  <c r="T171" i="2"/>
  <c r="T170" i="2"/>
  <c r="R171" i="2"/>
  <c r="R170" i="2" s="1"/>
  <c r="P171" i="2"/>
  <c r="P170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T144" i="2" s="1"/>
  <c r="R145" i="2"/>
  <c r="R144" i="2"/>
  <c r="P145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J97" i="2"/>
  <c r="J119" i="2"/>
  <c r="F119" i="2"/>
  <c r="F117" i="2"/>
  <c r="E115" i="2"/>
  <c r="J91" i="2"/>
  <c r="F91" i="2"/>
  <c r="F89" i="2"/>
  <c r="E87" i="2"/>
  <c r="J24" i="2"/>
  <c r="E24" i="2"/>
  <c r="J92" i="2" s="1"/>
  <c r="J23" i="2"/>
  <c r="J18" i="2"/>
  <c r="E18" i="2"/>
  <c r="F120" i="2" s="1"/>
  <c r="J17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BK175" i="2"/>
  <c r="J171" i="2"/>
  <c r="J165" i="2"/>
  <c r="J161" i="2"/>
  <c r="J156" i="2"/>
  <c r="J151" i="2"/>
  <c r="J145" i="2"/>
  <c r="J140" i="2"/>
  <c r="J136" i="2"/>
  <c r="J132" i="2"/>
  <c r="AS94" i="1"/>
  <c r="BK373" i="3"/>
  <c r="BK365" i="3"/>
  <c r="BK357" i="3"/>
  <c r="BK333" i="3"/>
  <c r="J322" i="3"/>
  <c r="BK316" i="3"/>
  <c r="BK310" i="3"/>
  <c r="J300" i="3"/>
  <c r="BK291" i="3"/>
  <c r="J285" i="3"/>
  <c r="BK277" i="3"/>
  <c r="J267" i="3"/>
  <c r="J252" i="3"/>
  <c r="BK243" i="3"/>
  <c r="BK235" i="3"/>
  <c r="J231" i="3"/>
  <c r="J225" i="3"/>
  <c r="J216" i="3"/>
  <c r="BK204" i="3"/>
  <c r="BK195" i="3"/>
  <c r="BK184" i="3"/>
  <c r="J174" i="3"/>
  <c r="J165" i="3"/>
  <c r="BK158" i="3"/>
  <c r="J147" i="3"/>
  <c r="J135" i="3"/>
  <c r="BK126" i="3"/>
  <c r="BK389" i="3"/>
  <c r="J389" i="3"/>
  <c r="J385" i="3"/>
  <c r="J373" i="3"/>
  <c r="J365" i="3"/>
  <c r="J357" i="3"/>
  <c r="J333" i="3"/>
  <c r="BK322" i="3"/>
  <c r="J316" i="3"/>
  <c r="J310" i="3"/>
  <c r="J303" i="3"/>
  <c r="J297" i="3"/>
  <c r="J294" i="3"/>
  <c r="J288" i="3"/>
  <c r="BK282" i="3"/>
  <c r="BK271" i="3"/>
  <c r="J259" i="3"/>
  <c r="J247" i="3"/>
  <c r="BK239" i="3"/>
  <c r="BK231" i="3"/>
  <c r="BK225" i="3"/>
  <c r="BK216" i="3"/>
  <c r="J204" i="3"/>
  <c r="J195" i="3"/>
  <c r="J184" i="3"/>
  <c r="BK174" i="3"/>
  <c r="BK165" i="3"/>
  <c r="J158" i="3"/>
  <c r="BK147" i="3"/>
  <c r="BK135" i="3"/>
  <c r="J126" i="3"/>
  <c r="J175" i="2"/>
  <c r="BK171" i="2"/>
  <c r="BK165" i="2"/>
  <c r="BK161" i="2"/>
  <c r="BK156" i="2"/>
  <c r="BK151" i="2"/>
  <c r="BK145" i="2"/>
  <c r="BK140" i="2"/>
  <c r="BK136" i="2"/>
  <c r="BK132" i="2"/>
  <c r="BK127" i="2"/>
  <c r="J127" i="2"/>
  <c r="BK385" i="3"/>
  <c r="J378" i="3"/>
  <c r="BK369" i="3"/>
  <c r="J361" i="3"/>
  <c r="BK345" i="3"/>
  <c r="BK329" i="3"/>
  <c r="BK319" i="3"/>
  <c r="J313" i="3"/>
  <c r="J307" i="3"/>
  <c r="BK303" i="3"/>
  <c r="BK297" i="3"/>
  <c r="BK288" i="3"/>
  <c r="J282" i="3"/>
  <c r="J271" i="3"/>
  <c r="BK259" i="3"/>
  <c r="BK247" i="3"/>
  <c r="J239" i="3"/>
  <c r="J228" i="3"/>
  <c r="BK220" i="3"/>
  <c r="BK211" i="3"/>
  <c r="BK200" i="3"/>
  <c r="J189" i="3"/>
  <c r="BK178" i="3"/>
  <c r="BK168" i="3"/>
  <c r="BK162" i="3"/>
  <c r="J153" i="3"/>
  <c r="BK141" i="3"/>
  <c r="J131" i="3"/>
  <c r="BK378" i="3"/>
  <c r="J369" i="3"/>
  <c r="BK361" i="3"/>
  <c r="J345" i="3"/>
  <c r="J329" i="3"/>
  <c r="J319" i="3"/>
  <c r="BK313" i="3"/>
  <c r="BK307" i="3"/>
  <c r="BK300" i="3"/>
  <c r="BK294" i="3"/>
  <c r="J291" i="3"/>
  <c r="BK285" i="3"/>
  <c r="J277" i="3"/>
  <c r="BK267" i="3"/>
  <c r="BK252" i="3"/>
  <c r="J243" i="3"/>
  <c r="J235" i="3"/>
  <c r="BK228" i="3"/>
  <c r="J220" i="3"/>
  <c r="J211" i="3"/>
  <c r="J200" i="3"/>
  <c r="BK189" i="3"/>
  <c r="J178" i="3"/>
  <c r="J168" i="3"/>
  <c r="J162" i="3"/>
  <c r="BK153" i="3"/>
  <c r="J141" i="3"/>
  <c r="BK131" i="3"/>
  <c r="P126" i="2" l="1"/>
  <c r="T126" i="2"/>
  <c r="P150" i="2"/>
  <c r="R150" i="2"/>
  <c r="R125" i="2" s="1"/>
  <c r="R123" i="2" s="1"/>
  <c r="P125" i="3"/>
  <c r="R125" i="3"/>
  <c r="BK210" i="3"/>
  <c r="J210" i="3"/>
  <c r="J99" i="3"/>
  <c r="T210" i="3"/>
  <c r="BK126" i="2"/>
  <c r="J126" i="2"/>
  <c r="J99" i="2" s="1"/>
  <c r="R126" i="2"/>
  <c r="BK150" i="2"/>
  <c r="J150" i="2" s="1"/>
  <c r="J101" i="2" s="1"/>
  <c r="T150" i="2"/>
  <c r="BK125" i="3"/>
  <c r="J125" i="3" s="1"/>
  <c r="J98" i="3" s="1"/>
  <c r="T125" i="3"/>
  <c r="P210" i="3"/>
  <c r="R210" i="3"/>
  <c r="BK281" i="3"/>
  <c r="J281" i="3"/>
  <c r="J101" i="3"/>
  <c r="P281" i="3"/>
  <c r="R281" i="3"/>
  <c r="T281" i="3"/>
  <c r="BK332" i="3"/>
  <c r="J332" i="3" s="1"/>
  <c r="J102" i="3" s="1"/>
  <c r="P332" i="3"/>
  <c r="R332" i="3"/>
  <c r="T332" i="3"/>
  <c r="BK170" i="2"/>
  <c r="J170" i="2"/>
  <c r="J102" i="2"/>
  <c r="BK144" i="2"/>
  <c r="J144" i="2"/>
  <c r="J100" i="2"/>
  <c r="BK174" i="2"/>
  <c r="J174" i="2" s="1"/>
  <c r="J103" i="2" s="1"/>
  <c r="BK266" i="3"/>
  <c r="J266" i="3" s="1"/>
  <c r="J100" i="3" s="1"/>
  <c r="BK388" i="3"/>
  <c r="J388" i="3"/>
  <c r="J103" i="3"/>
  <c r="E85" i="3"/>
  <c r="F92" i="3"/>
  <c r="J117" i="3"/>
  <c r="J120" i="3"/>
  <c r="BE126" i="3"/>
  <c r="BE131" i="3"/>
  <c r="BE141" i="3"/>
  <c r="BE147" i="3"/>
  <c r="BE162" i="3"/>
  <c r="BE174" i="3"/>
  <c r="BE184" i="3"/>
  <c r="BE200" i="3"/>
  <c r="BE204" i="3"/>
  <c r="BE228" i="3"/>
  <c r="BE235" i="3"/>
  <c r="BE239" i="3"/>
  <c r="BE252" i="3"/>
  <c r="BE259" i="3"/>
  <c r="BE277" i="3"/>
  <c r="BE300" i="3"/>
  <c r="BE310" i="3"/>
  <c r="BE313" i="3"/>
  <c r="BE329" i="3"/>
  <c r="BE357" i="3"/>
  <c r="BE361" i="3"/>
  <c r="BE369" i="3"/>
  <c r="BE385" i="3"/>
  <c r="BE389" i="3"/>
  <c r="BE135" i="3"/>
  <c r="BE153" i="3"/>
  <c r="BE158" i="3"/>
  <c r="BE165" i="3"/>
  <c r="BE168" i="3"/>
  <c r="BE178" i="3"/>
  <c r="BE189" i="3"/>
  <c r="BE195" i="3"/>
  <c r="BE211" i="3"/>
  <c r="BE216" i="3"/>
  <c r="BE220" i="3"/>
  <c r="BE225" i="3"/>
  <c r="BE231" i="3"/>
  <c r="BE243" i="3"/>
  <c r="BE247" i="3"/>
  <c r="BE267" i="3"/>
  <c r="BE271" i="3"/>
  <c r="BE282" i="3"/>
  <c r="BE285" i="3"/>
  <c r="BE288" i="3"/>
  <c r="BE291" i="3"/>
  <c r="BE294" i="3"/>
  <c r="BE297" i="3"/>
  <c r="BE303" i="3"/>
  <c r="BE307" i="3"/>
  <c r="BE316" i="3"/>
  <c r="BE319" i="3"/>
  <c r="BE322" i="3"/>
  <c r="BE333" i="3"/>
  <c r="BE345" i="3"/>
  <c r="BE365" i="3"/>
  <c r="BE373" i="3"/>
  <c r="BE378" i="3"/>
  <c r="E85" i="2"/>
  <c r="J89" i="2"/>
  <c r="F92" i="2"/>
  <c r="J120" i="2"/>
  <c r="BE127" i="2"/>
  <c r="BE132" i="2"/>
  <c r="BE136" i="2"/>
  <c r="BE140" i="2"/>
  <c r="BE145" i="2"/>
  <c r="BE151" i="2"/>
  <c r="BE156" i="2"/>
  <c r="BE161" i="2"/>
  <c r="BE165" i="2"/>
  <c r="BE171" i="2"/>
  <c r="BE175" i="2"/>
  <c r="F35" i="2"/>
  <c r="BB95" i="1" s="1"/>
  <c r="J34" i="2"/>
  <c r="AW95" i="1" s="1"/>
  <c r="F36" i="2"/>
  <c r="BC95" i="1"/>
  <c r="F34" i="3"/>
  <c r="BA96" i="1"/>
  <c r="F35" i="3"/>
  <c r="BB96" i="1" s="1"/>
  <c r="F36" i="3"/>
  <c r="BC96" i="1"/>
  <c r="F34" i="2"/>
  <c r="BA95" i="1" s="1"/>
  <c r="F37" i="2"/>
  <c r="BD95" i="1" s="1"/>
  <c r="J34" i="3"/>
  <c r="AW96" i="1" s="1"/>
  <c r="F37" i="3"/>
  <c r="BD96" i="1" s="1"/>
  <c r="R124" i="3" l="1"/>
  <c r="R123" i="3"/>
  <c r="T125" i="2"/>
  <c r="T123" i="2" s="1"/>
  <c r="T124" i="3"/>
  <c r="T123" i="3"/>
  <c r="P124" i="3"/>
  <c r="P123" i="3" s="1"/>
  <c r="AU96" i="1" s="1"/>
  <c r="P125" i="2"/>
  <c r="P123" i="2"/>
  <c r="AU95" i="1"/>
  <c r="BK125" i="2"/>
  <c r="J125" i="2"/>
  <c r="J98" i="2"/>
  <c r="BK124" i="3"/>
  <c r="J124" i="3" s="1"/>
  <c r="J97" i="3" s="1"/>
  <c r="J33" i="2"/>
  <c r="AV95" i="1" s="1"/>
  <c r="AT95" i="1" s="1"/>
  <c r="BD94" i="1"/>
  <c r="W33" i="1" s="1"/>
  <c r="J33" i="3"/>
  <c r="AV96" i="1" s="1"/>
  <c r="AT96" i="1" s="1"/>
  <c r="F33" i="2"/>
  <c r="AZ95" i="1"/>
  <c r="BC94" i="1"/>
  <c r="W32" i="1"/>
  <c r="BA94" i="1"/>
  <c r="AW94" i="1" s="1"/>
  <c r="AK30" i="1" s="1"/>
  <c r="BB94" i="1"/>
  <c r="W31" i="1" s="1"/>
  <c r="F33" i="3"/>
  <c r="AZ96" i="1" s="1"/>
  <c r="BK123" i="3" l="1"/>
  <c r="J123" i="3"/>
  <c r="J96" i="3"/>
  <c r="BK123" i="2"/>
  <c r="J123" i="2"/>
  <c r="J96" i="2"/>
  <c r="AU94" i="1"/>
  <c r="AX94" i="1"/>
  <c r="AY94" i="1"/>
  <c r="AZ94" i="1"/>
  <c r="W29" i="1"/>
  <c r="W30" i="1"/>
  <c r="J30" i="3" l="1"/>
  <c r="AG96" i="1"/>
  <c r="J30" i="2"/>
  <c r="AG95" i="1"/>
  <c r="AV94" i="1"/>
  <c r="AK29" i="1" s="1"/>
  <c r="J39" i="3" l="1"/>
  <c r="J39" i="2"/>
  <c r="AN95" i="1"/>
  <c r="AN96" i="1"/>
  <c r="AG94" i="1"/>
  <c r="AK26" i="1" s="1"/>
  <c r="AT94" i="1"/>
  <c r="AN94" i="1"/>
  <c r="AK35" i="1" l="1"/>
</calcChain>
</file>

<file path=xl/sharedStrings.xml><?xml version="1.0" encoding="utf-8"?>
<sst xmlns="http://schemas.openxmlformats.org/spreadsheetml/2006/main" count="3370" uniqueCount="585">
  <si>
    <t>Export Komplet</t>
  </si>
  <si>
    <t/>
  </si>
  <si>
    <t>2.0</t>
  </si>
  <si>
    <t>ZAMOK</t>
  </si>
  <si>
    <t>False</t>
  </si>
  <si>
    <t>{af8d14a2-d0c1-4324-9409-baf933cafb5a}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</si>
  <si>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</si>
  <si>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</si>
  <si>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</si>
  <si>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</si>
  <si>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</si>
  <si>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</si>
  <si>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</si>
  <si>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</si>
  <si>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1231_var_a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</si>
  <si>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</si>
  <si>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</si>
  <si>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vozovky MK v Jiráskově ulici v Třeboni</t>
  </si>
  <si>
    <t>KSO:</t>
  </si>
  <si>
    <t>CC-CZ:</t>
  </si>
  <si>
    <t>Místo:</t>
  </si>
  <si>
    <t>Třeboň</t>
  </si>
  <si>
    <t>Datum:</t>
  </si>
  <si>
    <t>5. 9. 2024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</si>
  <si>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</si>
  <si>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</si>
  <si>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</si>
  <si>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</si>
  <si>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</si>
  <si>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</si>
  <si>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</si>
  <si>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</si>
  <si>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</si>
  <si>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</si>
  <si>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</si>
  <si>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</si>
  <si>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</si>
  <si>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</si>
  <si>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</si>
  <si>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</si>
  <si>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</si>
  <si>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</si>
  <si>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</si>
  <si>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</si>
  <si>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</si>
  <si>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</si>
  <si>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</si>
  <si>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</si>
  <si>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</si>
  <si>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</si>
  <si>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</si>
  <si>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</si>
  <si>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</si>
  <si>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</si>
  <si>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</si>
  <si>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</si>
  <si>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</si>
  <si>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</si>
  <si>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</si>
  <si>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</si>
  <si>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</si>
  <si>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</si>
  <si>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</si>
  <si>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</si>
  <si>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</si>
  <si>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</si>
  <si>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</si>
  <si>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</si>
  <si>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</si>
  <si>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</si>
  <si>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</si>
  <si>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</si>
  <si>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</si>
  <si>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</si>
  <si>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</si>
  <si>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</si>
  <si>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</si>
  <si>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</si>
  <si>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</si>
  <si>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</si>
  <si>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</si>
  <si>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</si>
  <si>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</si>
  <si>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</si>
  <si>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</si>
  <si>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</si>
  <si>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{02c8a947-517a-4e66-a959-98ad939cfc7a}</t>
  </si>
  <si>
    <t>2</t>
  </si>
  <si>
    <t>101</t>
  </si>
  <si>
    <t>Komunikace</t>
  </si>
  <si>
    <t>{141825f9-e161-4229-a717-1b0e0309c10a}</t>
  </si>
  <si>
    <t>822 27 72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</si>
  <si>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</si>
  <si>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</si>
  <si>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</si>
  <si>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</si>
  <si>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</si>
  <si>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</si>
  <si>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</si>
  <si>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</si>
  <si>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</si>
  <si>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</si>
  <si>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</si>
  <si>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</si>
  <si>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</si>
  <si>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</si>
  <si>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</si>
  <si>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</si>
  <si>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</si>
  <si>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</si>
  <si>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</si>
  <si>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</si>
  <si>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</si>
  <si>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</si>
  <si>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</si>
  <si>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</si>
  <si>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</si>
  <si>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</si>
  <si>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</si>
  <si>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</si>
  <si>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</si>
  <si>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</si>
  <si>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</si>
  <si>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</si>
  <si>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</si>
  <si>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</si>
  <si>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</si>
  <si>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</si>
  <si>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</si>
  <si>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</si>
  <si>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012203000</t>
  </si>
  <si>
    <t>Geodetické práce při provádění stavby</t>
  </si>
  <si>
    <t>kpl</t>
  </si>
  <si>
    <t>CS ÚRS 2024 01</t>
  </si>
  <si>
    <t>1024</t>
  </si>
  <si>
    <t>783900981</t>
  </si>
  <si>
    <t>PP</t>
  </si>
  <si>
    <t>VV</t>
  </si>
  <si>
    <t>podrobné vytýčení podle vytyčovacích protokolů</t>
  </si>
  <si>
    <t>podrobné vytýčení výšek povrchu podle příčných řezů</t>
  </si>
  <si>
    <t>"pro stavbu jako celek" 1</t>
  </si>
  <si>
    <t>012303000</t>
  </si>
  <si>
    <t>Geodetické práce po výstavbě</t>
  </si>
  <si>
    <t>1945371473</t>
  </si>
  <si>
    <t>Zaměření skutečného provedení stavby</t>
  </si>
  <si>
    <t>3</t>
  </si>
  <si>
    <t>013254000</t>
  </si>
  <si>
    <t>Dokumentace skutečného provedení stavby</t>
  </si>
  <si>
    <t>1847896869</t>
  </si>
  <si>
    <t>vypracování  dokumentace skutečného provedení</t>
  </si>
  <si>
    <t>"pro stavbu jako celek, PD ve 4 vyhotoveních" 1</t>
  </si>
  <si>
    <t>013274000</t>
  </si>
  <si>
    <t>Pasportizace objektu před započetím prací</t>
  </si>
  <si>
    <t>1513755416</t>
  </si>
  <si>
    <t>pasport okolních objektů</t>
  </si>
  <si>
    <t>VRN3</t>
  </si>
  <si>
    <t>Zařízení staveniště</t>
  </si>
  <si>
    <t>034303000</t>
  </si>
  <si>
    <t>Dopravní značení na staveništi</t>
  </si>
  <si>
    <t>608775638</t>
  </si>
  <si>
    <t>dopravně inženýrské opatření, zajistí zhotovitel stavby</t>
  </si>
  <si>
    <t>označení omezení provozu, vč. přeznačování v průběhu stavby dle etapizace</t>
  </si>
  <si>
    <t>"bere se pro stavbu jako celek" 1</t>
  </si>
  <si>
    <t>VRN4</t>
  </si>
  <si>
    <t>Inženýrská činnost</t>
  </si>
  <si>
    <t>6</t>
  </si>
  <si>
    <t>043103000w</t>
  </si>
  <si>
    <t>Zkoušky bez rozlišení -Zkoušky materiálů zkušebnou zhotovitele</t>
  </si>
  <si>
    <t>-1971255087</t>
  </si>
  <si>
    <t>zajištění všech zkoušek materiálů  dle požadavků TKP a ZTKP</t>
  </si>
  <si>
    <t>"Zkoušky materiálů zhotovitelem, pro stavbu jako celek" 1</t>
  </si>
  <si>
    <t>včetně zkoušek vzorkování dle vyhl. č. 283/2023 Sb.</t>
  </si>
  <si>
    <t>7</t>
  </si>
  <si>
    <t>043103000w1</t>
  </si>
  <si>
    <t>Zkoušky bez rozlišení -Zkoušky materiálů nezávislou zkušebnou</t>
  </si>
  <si>
    <t>Kč</t>
  </si>
  <si>
    <t>-508693731</t>
  </si>
  <si>
    <t>"bere se pro stavbu jako celek" 8000</t>
  </si>
  <si>
    <t>Čerpat po odsouhlasení TDI.</t>
  </si>
  <si>
    <t>8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</si>
  <si>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</si>
  <si>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</si>
  <si>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</si>
  <si>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</si>
  <si>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</si>
  <si>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9</t>
  </si>
  <si>
    <t>043194000w1</t>
  </si>
  <si>
    <t>Ostatní zkoušky - Zkoušky konstrukcí a prací nezávislou zkušebnou</t>
  </si>
  <si>
    <t>1686548342</t>
  </si>
  <si>
    <t>"bere se pro celou stavbu jako celek" 8000</t>
  </si>
  <si>
    <t>VRN5</t>
  </si>
  <si>
    <t>Finanční náklady</t>
  </si>
  <si>
    <t>10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</si>
  <si>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</si>
  <si>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</si>
  <si>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</si>
  <si>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</si>
  <si>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</si>
  <si>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</si>
  <si>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11</t>
  </si>
  <si>
    <t>091003000w</t>
  </si>
  <si>
    <t>Ostatní náklady - další opatření na BOZP při práci na staveništi</t>
  </si>
  <si>
    <t>-364273459</t>
  </si>
  <si>
    <t>101 - Komunikace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</si>
  <si>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</si>
  <si>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</si>
  <si>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</si>
  <si>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</si>
  <si>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</si>
  <si>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</si>
  <si>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</si>
  <si>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</si>
  <si>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</si>
  <si>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</si>
  <si>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113106134</t>
  </si>
  <si>
    <t>Rozebrání dlažeb ze zámkových dlaždic komunikací pro pěší strojně pl do 50 m2</t>
  </si>
  <si>
    <t>m2</t>
  </si>
  <si>
    <t>CS ÚRS 2024 02</t>
  </si>
  <si>
    <t>-552862434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</si>
  <si>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</si>
  <si>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"odstranění kce chodníku ze ZD, dle výk. výměr" 4,86</t>
  </si>
  <si>
    <t>"výměna dl. var. a sig. pásu, dle výk. výměr" 4,20</t>
  </si>
  <si>
    <t>Součet</t>
  </si>
  <si>
    <t>113107221</t>
  </si>
  <si>
    <t>Odstranění podkladu z kameniva drceného tl do 100 mm strojně pl přes 200 m2</t>
  </si>
  <si>
    <t>-334057769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</si>
  <si>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</si>
  <si>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odstranění kce zp. ploch, vrstva ŠD, tl. 0.1 m</t>
  </si>
  <si>
    <t>113107322</t>
  </si>
  <si>
    <t>Odstranění podkladu z kameniva drceného tl přes 100 do 200 mm strojně pl do 50 m2</t>
  </si>
  <si>
    <t>50447687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</si>
  <si>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</si>
  <si>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odstranění podkl. vrstev  vozovky, ŠD, tl. 200 mm</t>
  </si>
  <si>
    <t>"na pl. sanace, bere se cca 275.0 m2" 275,0</t>
  </si>
  <si>
    <t>suť se využije do výměny AZ na ploše sanace (50%), zbytek na skládku</t>
  </si>
  <si>
    <t>vykazovat dle skutečnosti po odsouhlasení TDS</t>
  </si>
  <si>
    <t>113107342</t>
  </si>
  <si>
    <t>Odstranění podkladu živičného tl přes 50 do 100 mm strojně pl do 50 m2</t>
  </si>
  <si>
    <t>-1316578024</t>
  </si>
  <si>
    <t>Odstranění podkladů nebo krytů strojně plochy jednotlivě do 50 m2 s přemístěním hmot na skládku na vzdálenost do 3 m nebo s naložením na dopravní prostředek živičných, o tl. vrstvy přes 50 do 100 mm</t>
  </si>
  <si>
    <t>odstranění podkl. vrstev  vozovky, PM, tl. 80 mm, ZAS-T4</t>
  </si>
  <si>
    <t>suť se využije do výměny AZ na ploše sanace v souladu s vyhl. č. 283/2023 Sb.</t>
  </si>
  <si>
    <t>113154523</t>
  </si>
  <si>
    <t>Frézování živičného krytu tl 50 mm pruh š přes 0,5 m pl do 500 m2</t>
  </si>
  <si>
    <t>-1355083306</t>
  </si>
  <si>
    <t>Frézování živičného podkladu nebo krytu s naložením hmot na dopravní prostředek plochy do 500 m2 pruhu šířky přes 0,5 m, tloušťky vrstvy 50 mm</t>
  </si>
  <si>
    <t>frézování podkl. vrstev  vozovky, ACO, tl. 50 mm, ZAS-T4</t>
  </si>
  <si>
    <t>113154541</t>
  </si>
  <si>
    <t>Frézování živičného krytu tl do 30 mm pruh š přes 1 m pl přes 500 do 2000 m2</t>
  </si>
  <si>
    <t>962278264</t>
  </si>
  <si>
    <t>Frézování živičného podkladu nebo krytu s naložením hmot na dopravní prostředek plochy přes 500 do 2 000 m2 pruhu šířky přes 1 m, tloušťky vrstvy do 30 mm</t>
  </si>
  <si>
    <t>"frézování ložné vrstvy vozovky v prům. tl. 25 mm, dle výk. výměr" 1106,07</t>
  </si>
  <si>
    <t>uvažovat frézování do navrhovaného sklonu, dle diagnostiky ZAS-T4</t>
  </si>
  <si>
    <t>uvažovat selektivní frézování</t>
  </si>
  <si>
    <t>113154542</t>
  </si>
  <si>
    <t>Frézování živičného krytu tl 40 mm pruh š přes 1 m pl přes 500 do 2000 m2</t>
  </si>
  <si>
    <t>-2139811521</t>
  </si>
  <si>
    <t>Frézování živičného podkladu nebo krytu s naložením hmot na dopravní prostředek plochy přes 500 do 2 000 m2 pruhu šířky přes 1 m, tloušťky vrstvy 40 mm</t>
  </si>
  <si>
    <t>"frézování krytu vozovky v tl. 40 mm, dle výk. výměr" 1379,12</t>
  </si>
  <si>
    <t>dle diagnostiky ZAS-T1, uvažovat selektivní frézování</t>
  </si>
  <si>
    <t>113201112</t>
  </si>
  <si>
    <t>Vytrhání obrub silničních ležatých</t>
  </si>
  <si>
    <t>m</t>
  </si>
  <si>
    <t>1045617037</t>
  </si>
  <si>
    <t>Vytrhání obrub s vybouráním lože, s přemístěním hmot na skládku na vzdálenost do 3 m nebo s naložením na dopravní prostředek silničních ležatých</t>
  </si>
  <si>
    <t>"Vytrhání betonových obrubníků silničních ležatých dle výk. výměr" 2,80</t>
  </si>
  <si>
    <t>113204111</t>
  </si>
  <si>
    <t>Vytrhání obrub záhonových</t>
  </si>
  <si>
    <t>-472488512</t>
  </si>
  <si>
    <t>Vytrhání obrub s vybouráním lože, s přemístěním hmot na skládku na vzdálenost do 3 m nebo s naložením na dopravní prostředek záhonových</t>
  </si>
  <si>
    <t>"vytrhání betonových park. obrubníků, dle výk. výměr" 4,0</t>
  </si>
  <si>
    <t>122252203</t>
  </si>
  <si>
    <t>Odkopávky a prokopávky nezapažené pro silnice a dálnice v hornině třídy těžitelnosti I objem do 100 m3 strojně</t>
  </si>
  <si>
    <t>m3</t>
  </si>
  <si>
    <t>-328410005</t>
  </si>
  <si>
    <t>Odkopávky a prokopávky nezapažené pro silnice a dálnice strojně v hornině třídy těžitelnosti I do 100 m3</t>
  </si>
  <si>
    <t>"výkop pro nové konstrukce dle výk. výměr" 9,20</t>
  </si>
  <si>
    <t>"výkop na pl. sanace (275.0 m2), tl. 0,33 m" 275,0*0,33</t>
  </si>
  <si>
    <t>129001101</t>
  </si>
  <si>
    <t>Příplatek za ztížení odkopávky nebo prokopávky v blízkosti inženýrských sítí</t>
  </si>
  <si>
    <t>738686993</t>
  </si>
  <si>
    <t>Příplatek k cenám vykopávek za ztížení vykopávky v blízkosti podzemního vedení nebo výbušnin v horninách jakékoliv třídy</t>
  </si>
  <si>
    <t>"bere se cca 10% odkopávky" 99,95*0,1</t>
  </si>
  <si>
    <t>162751117</t>
  </si>
  <si>
    <t>Vodorovné přemístění přes 9 000 do 10000 m výkopku/sypaniny z horniny třídy těžitelnosti I skupiny 1 až 3</t>
  </si>
  <si>
    <t>-476592062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</si>
  <si>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</si>
  <si>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přebytečná zemina z výkopů</t>
  </si>
  <si>
    <t>uvažován odvoz na skládku do 21 km  (recyklační centrum)</t>
  </si>
  <si>
    <t>"odkopávka" 99,95</t>
  </si>
  <si>
    <t>13</t>
  </si>
  <si>
    <t>162751119</t>
  </si>
  <si>
    <t>Příplatek k vodorovnému přemístění výkopku/sypaniny z horniny třídy těžitelnosti I skupiny 1 až 3 ZKD 1000 m přes 10000 m</t>
  </si>
  <si>
    <t>1330613470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</si>
  <si>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</si>
  <si>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"dle přemístění" 99,95*(21-10)</t>
  </si>
  <si>
    <t>14</t>
  </si>
  <si>
    <t>171152111</t>
  </si>
  <si>
    <t>Uložení sypaniny z hornin nesoudržných a sypkých do násypů zhutněných v aktivní zóně silnic a dálnic</t>
  </si>
  <si>
    <t>61380668</t>
  </si>
  <si>
    <t>Uložení sypaniny do zhutněných násypů pro silnice, dálnice a letiště s rozprostřením sypaniny ve vrstvách, s hrubým urovnáním a uzavřením povrchu násypu z hornin nesoudržných sypkých v aktivní zóně</t>
  </si>
  <si>
    <t>"násyp výměny zeminy AZ, tl. 300 mm, dle výk.výměr" 275,0*0,3</t>
  </si>
  <si>
    <t>Využije se vybour PM+AC (ZAS-T4) v mložství: 275,0x(0,05+0,08)=35,75 m3</t>
  </si>
  <si>
    <t>Využije se 50% odstraněné ŠD v mložství: 275,0x0,2*0,5=27.50 m3</t>
  </si>
  <si>
    <t>15</t>
  </si>
  <si>
    <t>M</t>
  </si>
  <si>
    <t>583442290</t>
  </si>
  <si>
    <t>štěrkodrť frakce 0/125</t>
  </si>
  <si>
    <t>t</t>
  </si>
  <si>
    <t>2411702</t>
  </si>
  <si>
    <t>Vhodná nenamrzavá zemina do aktivní zóny dle ČSN 736133</t>
  </si>
  <si>
    <t>"materiál pro násyp a výměnu zeminy, dle uložení" (82,5-35,75-27,50)*2,0</t>
  </si>
  <si>
    <t>16</t>
  </si>
  <si>
    <t>171201231</t>
  </si>
  <si>
    <t>Poplatek za uložení zeminy a kamení na recyklační skládce (skládkovné) kód odpadu 17 05 04</t>
  </si>
  <si>
    <t>1855243398</t>
  </si>
  <si>
    <t>Poplatek za uložení stavebního odpadu na recyklační skládce (skládkovné) zeminy a kamení zatříděného do Katalogu odpadů pod kódem 17 05 04</t>
  </si>
  <si>
    <t>"přebytečná zemina dle přepravy" 99,95*1,8</t>
  </si>
  <si>
    <t>17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</si>
  <si>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</si>
  <si>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</si>
  <si>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</si>
  <si>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</si>
  <si>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"dle plochy chodníků" 5,02</t>
  </si>
  <si>
    <t>"dle plochy sanace, pláň i parapláň" 275,0*2,0</t>
  </si>
  <si>
    <t>Komunikace pozemní</t>
  </si>
  <si>
    <t>18</t>
  </si>
  <si>
    <t>564861011</t>
  </si>
  <si>
    <t>Podklad ze štěrkodrtě ŠD plochy do 100 m2 tl 200 mm</t>
  </si>
  <si>
    <t>645822324</t>
  </si>
  <si>
    <t>Podklad ze štěrkodrti ŠD s rozprostřením a zhutněním plochy jednotlivě do 100 m2, po zhutnění tl. 200 mm</t>
  </si>
  <si>
    <t>na ploše sanace vozovky, ŠDa 0/63, tl. 200 mm</t>
  </si>
  <si>
    <t>"plocha 275.0 m2" 275,0</t>
  </si>
  <si>
    <t>19</t>
  </si>
  <si>
    <t>564861112</t>
  </si>
  <si>
    <t>Podklad ze štěrkodrtě ŠD plochy přes 100 m2 tl 210 mm</t>
  </si>
  <si>
    <t>1334336039</t>
  </si>
  <si>
    <t>Podklad ze štěrkodrti ŠD s rozprostřením a zhutněním plochy přes 100 m2, po zhutnění tl. 210 mm</t>
  </si>
  <si>
    <t>v tl. min 200 mm, prům 210 mm, ŠDa 0/32, spodní podkladní vrstva</t>
  </si>
  <si>
    <t>"pro kci chodníků, tl. 290 mm, ZD, dle výk. výměr" 5,02</t>
  </si>
  <si>
    <t>20</t>
  </si>
  <si>
    <t>567133111</t>
  </si>
  <si>
    <t>Podklad ze směsi stmelené cementem SC C 5/6 (KSC II) tl 160 mm</t>
  </si>
  <si>
    <t>79293265</t>
  </si>
  <si>
    <t>Podklad ze směsi stmelené cementem SC bez dilatačních spár, s rozprostřením a zhutněním SC C 5/6 (KSC II), po zhutnění tl. 160 mm</t>
  </si>
  <si>
    <t>na ploše sanace vozovky, SC C5/6, tl. 160 mm</t>
  </si>
  <si>
    <t>569811111</t>
  </si>
  <si>
    <t>Zpevnění krajnic štěrkodrtí tl 50 mm</t>
  </si>
  <si>
    <t>706871251</t>
  </si>
  <si>
    <t>Zpevnění krajnic nebo komunikací pro pěší s rozprostřením a zhutněním, po zhutnění štěrkodrtí tl. 50 mm</t>
  </si>
  <si>
    <t>"dosypání ŠD do plochy, prům. tl. 41 mm, dle výk. výměr" 219,76</t>
  </si>
  <si>
    <t>22</t>
  </si>
  <si>
    <t>569831111</t>
  </si>
  <si>
    <t>Zpevnění krajnic štěrkodrtí tl 100 mm</t>
  </si>
  <si>
    <t>-1253172609</t>
  </si>
  <si>
    <t>Zpevnění krajnic nebo komunikací pro pěší s rozprostřením a zhutněním, po zhutnění štěrkodrtí tl. 100 mm</t>
  </si>
  <si>
    <t>"dosypání ŠD do krajnic, tl. 100 mm, dle výk. výměr" 89,75</t>
  </si>
  <si>
    <t>23</t>
  </si>
  <si>
    <t>573231107</t>
  </si>
  <si>
    <t>Postřik živičný spojovací ze silniční emulze v množství 0,40 kg/m2</t>
  </si>
  <si>
    <t>-310488023</t>
  </si>
  <si>
    <t>Postřik spojovací PS bez posypu kamenivem ze silniční emulze, v množství 0,40 kg/m2</t>
  </si>
  <si>
    <t>PS-CP z modifik. kationaktivní emulze, pod ACO v množství 0,4 kg/m2</t>
  </si>
  <si>
    <t>"pod kryt vozovky, dle výk. výměr" 1370,95</t>
  </si>
  <si>
    <t>24</t>
  </si>
  <si>
    <t>573231108</t>
  </si>
  <si>
    <t>Postřik živičný spojovací ze silniční emulze v množství 0,50 kg/m2</t>
  </si>
  <si>
    <t>1029292185</t>
  </si>
  <si>
    <t>Postřik spojovací PS bez posypu kamenivem ze silniční emulze, v množství 0,50 kg/m2</t>
  </si>
  <si>
    <t>PS-CP z modifik. kationaktivní emulze, pod ACO v množství 0,5 kg/m2</t>
  </si>
  <si>
    <t>"pod vyrovnávku, dle výk. výměr" 1370,95</t>
  </si>
  <si>
    <t>25</t>
  </si>
  <si>
    <t>577134141</t>
  </si>
  <si>
    <t>Asfaltový beton vrstva obrusná ACO 11 (ABS) tl 40 mm š přes 3 m z modifikovaného asfaltu</t>
  </si>
  <si>
    <t>1446183134</t>
  </si>
  <si>
    <t>Asfaltový beton vrstva obrusná ACO 11 (ABS) s rozprostřením a se zhutněním z modifikovaného asfaltu v pruhu šířky přes 3 m, po zhutnění tl. 40 mm</t>
  </si>
  <si>
    <t>uvažováno ACO 11+, tl. 40 mm, pojivo PMB 45/85-65 + výztuž z aramidových vláken</t>
  </si>
  <si>
    <t>"pro povrch. úpravu vozovky, prům. tl. 73 mm, dle výk. výměr" 1370,95</t>
  </si>
  <si>
    <t>26</t>
  </si>
  <si>
    <t>572141111</t>
  </si>
  <si>
    <t>Vyrovnání povrchu dosavadních krytů asfaltovým betonem ACO (AB) tl přes 20 do 40 mm</t>
  </si>
  <si>
    <t>477901796</t>
  </si>
  <si>
    <t>Vyrovnání povrchu dosavadních krytů s rozprostřením hmot a zhutněním asfaltovým betonem ACO (AB) tl. od 20 do 40 mm</t>
  </si>
  <si>
    <t>plošná vrovnávka z ACO 11+, prům. tl. 33 mm, pojivo PMB 45/85-65 + výztuž z aramidových vláken</t>
  </si>
  <si>
    <t>27</t>
  </si>
  <si>
    <t>596211110</t>
  </si>
  <si>
    <t>Kladení zámkové dlažby komunikací pro pěší ručně tl 60 mm skupiny A pl do 50 m2</t>
  </si>
  <si>
    <t>-1821393577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</si>
  <si>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</si>
  <si>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"pro kci chodníku ZD, dle výk. výměr" 5,02</t>
  </si>
  <si>
    <t>28</t>
  </si>
  <si>
    <t>59245018</t>
  </si>
  <si>
    <t>dlažba skladebná betonová 200x100mm tl 60mm přírodní</t>
  </si>
  <si>
    <t>-358389990</t>
  </si>
  <si>
    <t>"dle kladení" 5,02</t>
  </si>
  <si>
    <t>"odečte se dl. pro var. a sign. pásy, dle výk. výměr" -2,24</t>
  </si>
  <si>
    <t>přičteno ztratné 3%</t>
  </si>
  <si>
    <t>2,78*1,03 'Přepočtené koeficientem množství</t>
  </si>
  <si>
    <t>29</t>
  </si>
  <si>
    <t>59245006</t>
  </si>
  <si>
    <t>dlažba pro nevidomé betonová 200x100mm tl 60mm barevná</t>
  </si>
  <si>
    <t>-1674481695</t>
  </si>
  <si>
    <t>"dlažba pro var. a sign. pásy, dle výk. výměr" 2,24</t>
  </si>
  <si>
    <t>6,44*1,03 'Přepočtené koeficientem množství</t>
  </si>
  <si>
    <t>Trubní vedení</t>
  </si>
  <si>
    <t>30</t>
  </si>
  <si>
    <t>899133211</t>
  </si>
  <si>
    <t>Výměna (výšková úprava) vtokové mříže uliční vpusti s použitím betonových vyrovnávacích prvků</t>
  </si>
  <si>
    <t>kus</t>
  </si>
  <si>
    <t>1764256800</t>
  </si>
  <si>
    <t>Výměna (výšková úprava) vtokové mříže uliční vpusti na betonové skruži s použitím betonových vyrovnávacích prvků</t>
  </si>
  <si>
    <t>"výšková úprava stávajících mříží ul. vpustí, dle výk. výměr" 3</t>
  </si>
  <si>
    <t>osadí se původní mříž</t>
  </si>
  <si>
    <t>31</t>
  </si>
  <si>
    <t>899132212</t>
  </si>
  <si>
    <t>Výměna (výšková úprava) poklopu vodovodního samonivelačního nebo pevného šoupátkového</t>
  </si>
  <si>
    <t>-806282234</t>
  </si>
  <si>
    <t>"výšková úprava stávajících poklopů šoupat, dle výk. výměr" 3</t>
  </si>
  <si>
    <t>"výšková úprava stávajících poklopů plyn. uzávěrů, dle výk. výměr" 1</t>
  </si>
  <si>
    <t>osadí se původní krycí hrnce</t>
  </si>
  <si>
    <t>32</t>
  </si>
  <si>
    <t>899132213</t>
  </si>
  <si>
    <t>Výměna (výšková úprava) poklopu vodovodního samonivelačního nebo pevného hydrantového</t>
  </si>
  <si>
    <t>11522010</t>
  </si>
  <si>
    <t>"výšková úprava stávajících poklopů hydrantů, dle výk. výměr" 1</t>
  </si>
  <si>
    <t>osadí se původní krycí hrnec</t>
  </si>
  <si>
    <t>Ostatní konstrukce a práce, bourání</t>
  </si>
  <si>
    <t>33</t>
  </si>
  <si>
    <t>915111112</t>
  </si>
  <si>
    <t>Vodorovné dopravní značení dělící čáry souvislé š 125 mm retroreflexní bílá barva</t>
  </si>
  <si>
    <t>-1417719</t>
  </si>
  <si>
    <t>Vodorovné dopravní značení stříkané barvou dělící čára šířky 125 mm souvislá bílá retroreflexní</t>
  </si>
  <si>
    <t>"obnova VDZ V1a (0.125), dle výk. výměr" 140,0</t>
  </si>
  <si>
    <t>34</t>
  </si>
  <si>
    <t>915111122</t>
  </si>
  <si>
    <t>Vodorovné dopravní značení dělící čáry přerušované š 125 mm retroreflexní bílá barva</t>
  </si>
  <si>
    <t>-151836601</t>
  </si>
  <si>
    <t>Vodorovné dopravní značení stříkané barvou dělící čára šířky 125 mm přerušovaná bílá retroreflexní</t>
  </si>
  <si>
    <t>"obnova VDZ V2b (3.0/1.5/0.125), dle výk. výměr" 49,40</t>
  </si>
  <si>
    <t>35</t>
  </si>
  <si>
    <t>915121112</t>
  </si>
  <si>
    <t>Vodorovné dopravní značení vodící čáry souvislé š 250 mm retroreflexní bílá barva</t>
  </si>
  <si>
    <t>-1579042675</t>
  </si>
  <si>
    <t>Vodorovné dopravní značení stříkané barvou vodící čára bílá šířky 250 mm souvislá retroreflexní</t>
  </si>
  <si>
    <t>"obnova VDZ V4 (0.25), dle výk. výměr" 298,0</t>
  </si>
  <si>
    <t>36</t>
  </si>
  <si>
    <t>915121122</t>
  </si>
  <si>
    <t>Vodorovné dopravní značení vodící čáry přerušované š 250 mm retroreflexní bílá barva</t>
  </si>
  <si>
    <t>-2061852713</t>
  </si>
  <si>
    <t>Vodorovné dopravní značení stříkané barvou vodící čára bílá šířky 250 mm přerušovaná retroreflexní</t>
  </si>
  <si>
    <t>"obnova VDZ V2b (1.5/1.5/0.25), dle výk. výměr" 66,10</t>
  </si>
  <si>
    <t>37</t>
  </si>
  <si>
    <t>915131112</t>
  </si>
  <si>
    <t>Vodorovné dopravní značení přechody pro chodce, šipky, symboly retroreflexní bílá barva</t>
  </si>
  <si>
    <t>-1748772338</t>
  </si>
  <si>
    <t>Vodorovné dopravní značení stříkané barvou přechody pro chodce, šipky, symboly bílé retroreflexní</t>
  </si>
  <si>
    <t>"obnova VDZ V7a (0.5), dle výk. výměr" 9,0</t>
  </si>
  <si>
    <t>38</t>
  </si>
  <si>
    <t>915611111</t>
  </si>
  <si>
    <t>Předznačení vodorovného liniového značení</t>
  </si>
  <si>
    <t>-1900750163</t>
  </si>
  <si>
    <t>Předznačení pro vodorovné značení stříkané barvou nebo prováděné z nátěrových hmot liniové dělicí čáry, vodicí proužky</t>
  </si>
  <si>
    <t>"dle liniového VDZ" 140,0+49,4+298,0+66,1</t>
  </si>
  <si>
    <t>39</t>
  </si>
  <si>
    <t>915621111</t>
  </si>
  <si>
    <t>Předznačení vodorovného plošného značení</t>
  </si>
  <si>
    <t>1215504789</t>
  </si>
  <si>
    <t>Předznačení pro vodorovné značení stříkané barvou nebo prováděné z nátěrových hmot plošné šipky, symboly, nápisy</t>
  </si>
  <si>
    <t>"dle plošného VDZ" 9,0</t>
  </si>
  <si>
    <t>40</t>
  </si>
  <si>
    <t>916131213</t>
  </si>
  <si>
    <t>Osazení silničního obrubníku betonového stojatého s boční opěrou do lože z betonu prostého</t>
  </si>
  <si>
    <t>519085027</t>
  </si>
  <si>
    <t>Osazení silničního obrubníku betonového se zřízením lože, s vyplněním a zatřením spár cementovou maltou stojatého s boční opěrou z betonu prostého, do lože z betonu prostého</t>
  </si>
  <si>
    <t>"silniční obrubník, dle osazení" 7,0</t>
  </si>
  <si>
    <t>do lože z betonu C20/25n XF3</t>
  </si>
  <si>
    <t>41</t>
  </si>
  <si>
    <t>59217031</t>
  </si>
  <si>
    <t>obrubník silniční betonový 1000x150x250mm</t>
  </si>
  <si>
    <t>-293994705</t>
  </si>
  <si>
    <t>"dle osazení" 7,0</t>
  </si>
  <si>
    <t>42</t>
  </si>
  <si>
    <t>916132112</t>
  </si>
  <si>
    <t>Osazení obruby z betonové přídlažby bez boční opěry do lože z betonu prostého</t>
  </si>
  <si>
    <t>1241631134</t>
  </si>
  <si>
    <t>Osazení silniční obruby z betonové přídlažby (krajníků) s ložem tl. přes 50 do 100 mm, s vyplněním a zatřením spár cementovou maltou šířky do 250 mm bez boční opěry, do lože z betonu prostého</t>
  </si>
  <si>
    <t>"betonová přídlažba šířky 0.25 m, dle výk. výměr" 22,0</t>
  </si>
  <si>
    <t>43</t>
  </si>
  <si>
    <t>59218002</t>
  </si>
  <si>
    <t>krajník betonový silniční 500x250x100mm</t>
  </si>
  <si>
    <t>-1022903527</t>
  </si>
  <si>
    <t>"dle osazení" 22,0</t>
  </si>
  <si>
    <t>44</t>
  </si>
  <si>
    <t>919112213</t>
  </si>
  <si>
    <t>Řezání spár pro vytvoření komůrky š 10 mm hl 25 mm pro těsnící zálivku v živičném krytu</t>
  </si>
  <si>
    <t>2140614832</t>
  </si>
  <si>
    <t>Řezání dilatačních spár v živičném krytu vytvoření komůrky pro těsnící zálivku šířky 10 mm, hloubky 25 mm</t>
  </si>
  <si>
    <t>"dle řezání AB krytu" 58,60</t>
  </si>
  <si>
    <t>45</t>
  </si>
  <si>
    <t>919121213</t>
  </si>
  <si>
    <t>Těsnění spár zálivkou za studena pro komůrky š 10 mm hl 25 mm bez těsnicího profilu</t>
  </si>
  <si>
    <t>29937665</t>
  </si>
  <si>
    <t>Utěsnění dilatačních spár zálivkou za studena v cementobetonovém nebo živičném krytu včetně adhezního nátěru bez těsnicího profilu pod zálivkou, pro komůrky šířky 10 mm, hloubky 25 mm</t>
  </si>
  <si>
    <t>46</t>
  </si>
  <si>
    <t>919726122</t>
  </si>
  <si>
    <t>Geotextilie pro ochranu, separaci a filtraci netkaná měrná hm přes 200 do 300 g/m2</t>
  </si>
  <si>
    <t>652407332</t>
  </si>
  <si>
    <t>Geotextilie netkaná pro ochranu, separaci nebo filtraci měrná hmotnost přes 200 do 300 g/m2</t>
  </si>
  <si>
    <t>separační kompozit, 300 g/m2</t>
  </si>
  <si>
    <t>"na ploše sanace 275.0 m2" 275,0</t>
  </si>
  <si>
    <t>"přičte se 40% na svislé plochy" 275,0*0,4</t>
  </si>
  <si>
    <t>47</t>
  </si>
  <si>
    <t>919735111</t>
  </si>
  <si>
    <t>Řezání stávajícího živičného krytu hl do 50 mm</t>
  </si>
  <si>
    <t>699326010</t>
  </si>
  <si>
    <t>Řezání stávajícího živičného krytu nebo podkladu hloubky do 50 mm</t>
  </si>
  <si>
    <t>"řezání AB krytu dle výk. výměr" 58,60</t>
  </si>
  <si>
    <t>997</t>
  </si>
  <si>
    <t>Přesun sutě</t>
  </si>
  <si>
    <t>48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</si>
  <si>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</si>
  <si>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</si>
  <si>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</si>
  <si>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 km</t>
  </si>
  <si>
    <t>uvažován odvoz na deponii do 2 km dle určení stavebníka</t>
  </si>
  <si>
    <t>"vyfrézovaný kryt (ZAS-T1)" 126,879</t>
  </si>
  <si>
    <t>uvažován odvoz na skládku do 21 km (recyklační centrum)</t>
  </si>
  <si>
    <t>"kamenivo drcené" 0,826</t>
  </si>
  <si>
    <t>Odstraněná ŠD v rámci sanace (50%) v mložství: 275,0x0,2*0,5=27.50 m3</t>
  </si>
  <si>
    <t>"kubatura" 27,5*2,0</t>
  </si>
  <si>
    <t>uvažován odvoz na skládku do 48 km (nebezpečný odpad)</t>
  </si>
  <si>
    <t>"vyfrézovaná ložná vrstva (ZAS-T4)" 76,319</t>
  </si>
  <si>
    <t>49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</si>
  <si>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</si>
  <si>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</si>
  <si>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</si>
  <si>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 ceně za každý další započatý 1 km přes 1 km</t>
  </si>
  <si>
    <t>"vyfrézovaný kryt (ZAS-T1)" 126,879*(2-1)</t>
  </si>
  <si>
    <t>"kamenivo drcené" 0,826*(21-1)</t>
  </si>
  <si>
    <t>"kubatura" 27,5*2,0*(21-1)</t>
  </si>
  <si>
    <t>"vyfrézovaná ložná vrstva (ZAS-T4)" 76,319*(48-1)</t>
  </si>
  <si>
    <t>50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</si>
  <si>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</si>
  <si>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</si>
  <si>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</si>
  <si>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 km</t>
  </si>
  <si>
    <t>"odstraněná ZD dlažba" 2,356</t>
  </si>
  <si>
    <t>51</t>
  </si>
  <si>
    <t>997221569</t>
  </si>
  <si>
    <t>Příplatek ZKD 1 km u vodorovné dopravy suti z kusových materiálů</t>
  </si>
  <si>
    <t>1892259922</t>
  </si>
  <si>
    <t>"odstraněná ZD dlažba" 2,356*(21-1)</t>
  </si>
  <si>
    <t>52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</si>
  <si>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</si>
  <si>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</si>
  <si>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</si>
  <si>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 km</t>
  </si>
  <si>
    <t>"vybourané bet. obrubníky" 0,812+0,16</t>
  </si>
  <si>
    <t>53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</si>
  <si>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</si>
  <si>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</si>
  <si>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</si>
  <si>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 ceně za každý další započatý 1 km přes 1 km</t>
  </si>
  <si>
    <t>"vybourané bet. obrubníky" (0,812+0,16)*(21-1)</t>
  </si>
  <si>
    <t>54</t>
  </si>
  <si>
    <t>997221861</t>
  </si>
  <si>
    <t>Poplatek za uložení na recyklační skládce (skládkovné) stavebního odpadu z prostého betonu pod kódem 17 01 01</t>
  </si>
  <si>
    <t>-881557373</t>
  </si>
  <si>
    <t>Poplatek za uložení stavebního odpadu na recyklační skládce (skládkovné) z prostého betonu zatříděného do Katalogu odpadů pod kódem 17 01 01</t>
  </si>
  <si>
    <t>55</t>
  </si>
  <si>
    <t>997221873</t>
  </si>
  <si>
    <t>Poplatek za uložení na recyklační skládce (skládkovné) stavebního odpadu zeminy a kamení zatříděného do Katalogu odpadů pod kódem 17 05 04</t>
  </si>
  <si>
    <t>-1747843607</t>
  </si>
  <si>
    <t>56</t>
  </si>
  <si>
    <t>997221665</t>
  </si>
  <si>
    <t>Poplatek za uložení na skládce (skládkovné) odpadu asfaltového s dehtem kód odpadu 17 03 01</t>
  </si>
  <si>
    <t>-813128647</t>
  </si>
  <si>
    <t>Poplatek za uložení stavebního odpadu na skládce (skládkovné) asfaltového s dehtem zatříděného do Katalogu odpadů pod kódem 17 03 01</t>
  </si>
  <si>
    <t>998</t>
  </si>
  <si>
    <t>Přesun hmot</t>
  </si>
  <si>
    <t>57</t>
  </si>
  <si>
    <t>998225111</t>
  </si>
  <si>
    <t>Přesun hmot pro pozemní komunikace s krytem z kamene, monolitickým betonovým nebo živičným</t>
  </si>
  <si>
    <t>-649799546</t>
  </si>
  <si>
    <t>Přesun hmot pro komunikace s krytem z kameniva, monolitickým betonovým nebo živičným dopravní vzdálenost do 200 m jakékoliv délky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</si>
</sst>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7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R5" s="19"/>
      <c r="BE5" s="184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9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R6" s="19"/>
      <c r="BE6" s="185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5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5"/>
      <c r="BS8" s="16" t="s">
        <v>6</v>
      </c>
    </row>
    <row r="9" spans="1:74" ht="14.45" customHeight="1">
      <c r="B9" s="19"/>
      <c r="AR9" s="19"/>
      <c r="BE9" s="185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5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5"/>
      <c r="BS11" s="16" t="s">
        <v>6</v>
      </c>
    </row>
    <row r="12" spans="1:74" ht="6.95" customHeight="1">
      <c r="B12" s="19"/>
      <c r="AR12" s="19"/>
      <c r="BE12" s="185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5"/>
      <c r="BS13" s="16" t="s">
        <v>6</v>
      </c>
    </row>
    <row r="14" spans="1:74" ht="12.75">
      <c r="B14" s="19"/>
      <c r="E14" s="190" t="s">
        <v>29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6" t="s">
        <v>27</v>
      </c>
      <c r="AN14" s="28" t="s">
        <v>29</v>
      </c>
      <c r="AR14" s="19"/>
      <c r="BE14" s="185"/>
      <c r="BS14" s="16" t="s">
        <v>6</v>
      </c>
    </row>
    <row r="15" spans="1:74" ht="6.95" customHeight="1">
      <c r="B15" s="19"/>
      <c r="AR15" s="19"/>
      <c r="BE15" s="185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31</v>
      </c>
      <c r="AR16" s="19"/>
      <c r="BE16" s="185"/>
      <c r="BS16" s="16" t="s">
        <v>4</v>
      </c>
    </row>
    <row r="17" spans="2:71" ht="18.399999999999999" customHeight="1">
      <c r="B17" s="19"/>
      <c r="E17" s="24" t="s">
        <v>32</v>
      </c>
      <c r="AK17" s="26" t="s">
        <v>27</v>
      </c>
      <c r="AN17" s="24" t="s">
        <v>1</v>
      </c>
      <c r="AR17" s="19"/>
      <c r="BE17" s="185"/>
      <c r="BS17" s="16" t="s">
        <v>33</v>
      </c>
    </row>
    <row r="18" spans="2:71" ht="6.95" customHeight="1">
      <c r="B18" s="19"/>
      <c r="AR18" s="19"/>
      <c r="BE18" s="185"/>
      <c r="BS18" s="16" t="s">
        <v>6</v>
      </c>
    </row>
    <row r="19" spans="2:71" ht="12" customHeight="1">
      <c r="B19" s="19"/>
      <c r="D19" s="26" t="s">
        <v>34</v>
      </c>
      <c r="AK19" s="26" t="s">
        <v>25</v>
      </c>
      <c r="AN19" s="24" t="s">
        <v>1</v>
      </c>
      <c r="AR19" s="19"/>
      <c r="BE19" s="185"/>
      <c r="BS19" s="16" t="s">
        <v>6</v>
      </c>
    </row>
    <row r="20" spans="2:71" ht="18.399999999999999" customHeight="1">
      <c r="B20" s="19"/>
      <c r="E20" s="24" t="s">
        <v>35</v>
      </c>
      <c r="AK20" s="26" t="s">
        <v>27</v>
      </c>
      <c r="AN20" s="24" t="s">
        <v>1</v>
      </c>
      <c r="AR20" s="19"/>
      <c r="BE20" s="185"/>
      <c r="BS20" s="16" t="s">
        <v>33</v>
      </c>
    </row>
    <row r="21" spans="2:71" ht="6.95" customHeight="1">
      <c r="B21" s="19"/>
      <c r="AR21" s="19"/>
      <c r="BE21" s="185"/>
    </row>
    <row r="22" spans="2:71" ht="12" customHeight="1">
      <c r="B22" s="19"/>
      <c r="D22" s="26" t="s">
        <v>36</v>
      </c>
      <c r="AR22" s="19"/>
      <c r="BE22" s="185"/>
    </row>
    <row r="23" spans="2:71" ht="16.5" customHeight="1">
      <c r="B23" s="19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9"/>
      <c r="BE23" s="185"/>
    </row>
    <row r="24" spans="2:71" ht="6.95" customHeight="1">
      <c r="B24" s="19"/>
      <c r="AR24" s="19"/>
      <c r="BE24" s="185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5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3">
        <f>ROUND(AG94,2)</f>
        <v>0</v>
      </c>
      <c r="AL26" s="194"/>
      <c r="AM26" s="194"/>
      <c r="AN26" s="194"/>
      <c r="AO26" s="194"/>
      <c r="AR26" s="31"/>
      <c r="BE26" s="185"/>
    </row>
    <row r="27" spans="2:71" s="1" customFormat="1" ht="6.95" customHeight="1">
      <c r="B27" s="31"/>
      <c r="AR27" s="31"/>
      <c r="BE27" s="185"/>
    </row>
    <row r="28" spans="2:71" s="1" customFormat="1" ht="12.75">
      <c r="B28" s="31"/>
      <c r="L28" s="195" t="s">
        <v>38</v>
      </c>
      <c r="M28" s="195"/>
      <c r="N28" s="195"/>
      <c r="O28" s="195"/>
      <c r="P28" s="195"/>
      <c r="W28" s="195" t="s">
        <v>39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40</v>
      </c>
      <c r="AL28" s="195"/>
      <c r="AM28" s="195"/>
      <c r="AN28" s="195"/>
      <c r="AO28" s="195"/>
      <c r="AR28" s="31"/>
      <c r="BE28" s="185"/>
    </row>
    <row r="29" spans="2:71" s="2" customFormat="1" ht="14.45" customHeight="1">
      <c r="B29" s="35"/>
      <c r="D29" s="26" t="s">
        <v>41</v>
      </c>
      <c r="F29" s="26" t="s">
        <v>42</v>
      </c>
      <c r="L29" s="198">
        <v>0.21</v>
      </c>
      <c r="M29" s="197"/>
      <c r="N29" s="197"/>
      <c r="O29" s="197"/>
      <c r="P29" s="197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0</v>
      </c>
      <c r="AL29" s="197"/>
      <c r="AM29" s="197"/>
      <c r="AN29" s="197"/>
      <c r="AO29" s="197"/>
      <c r="AR29" s="35"/>
      <c r="BE29" s="186"/>
    </row>
    <row r="30" spans="2:71" s="2" customFormat="1" ht="14.45" customHeight="1">
      <c r="B30" s="35"/>
      <c r="F30" s="26" t="s">
        <v>43</v>
      </c>
      <c r="L30" s="198">
        <v>0.12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5"/>
      <c r="BE30" s="186"/>
    </row>
    <row r="31" spans="2:71" s="2" customFormat="1" ht="14.45" hidden="1" customHeight="1">
      <c r="B31" s="35"/>
      <c r="F31" s="26" t="s">
        <v>44</v>
      </c>
      <c r="L31" s="198">
        <v>0.21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5"/>
      <c r="BE31" s="186"/>
    </row>
    <row r="32" spans="2:71" s="2" customFormat="1" ht="14.45" hidden="1" customHeight="1">
      <c r="B32" s="35"/>
      <c r="F32" s="26" t="s">
        <v>45</v>
      </c>
      <c r="L32" s="198">
        <v>0.12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5"/>
      <c r="BE32" s="186"/>
    </row>
    <row r="33" spans="2:57" s="2" customFormat="1" ht="14.45" hidden="1" customHeight="1">
      <c r="B33" s="35"/>
      <c r="F33" s="26" t="s">
        <v>46</v>
      </c>
      <c r="L33" s="198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5"/>
      <c r="BE33" s="186"/>
    </row>
    <row r="34" spans="2:57" s="1" customFormat="1" ht="6.95" customHeight="1">
      <c r="B34" s="31"/>
      <c r="AR34" s="31"/>
      <c r="BE34" s="185"/>
    </row>
    <row r="35" spans="2:57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199" t="s">
        <v>49</v>
      </c>
      <c r="Y35" s="200"/>
      <c r="Z35" s="200"/>
      <c r="AA35" s="200"/>
      <c r="AB35" s="200"/>
      <c r="AC35" s="38"/>
      <c r="AD35" s="38"/>
      <c r="AE35" s="38"/>
      <c r="AF35" s="38"/>
      <c r="AG35" s="38"/>
      <c r="AH35" s="38"/>
      <c r="AI35" s="38"/>
      <c r="AJ35" s="38"/>
      <c r="AK35" s="201">
        <f>SUM(AK26:AK33)</f>
        <v>0</v>
      </c>
      <c r="AL35" s="200"/>
      <c r="AM35" s="200"/>
      <c r="AN35" s="200"/>
      <c r="AO35" s="202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52</v>
      </c>
      <c r="AI60" s="33"/>
      <c r="AJ60" s="33"/>
      <c r="AK60" s="33"/>
      <c r="AL60" s="33"/>
      <c r="AM60" s="42" t="s">
        <v>53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55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52</v>
      </c>
      <c r="AI75" s="33"/>
      <c r="AJ75" s="33"/>
      <c r="AK75" s="33"/>
      <c r="AL75" s="33"/>
      <c r="AM75" s="42" t="s">
        <v>53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56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1231_var_a</v>
      </c>
      <c r="AR84" s="47"/>
    </row>
    <row r="85" spans="1:91" s="4" customFormat="1" ht="36.950000000000003" customHeight="1">
      <c r="B85" s="48"/>
      <c r="C85" s="49" t="s">
        <v>16</v>
      </c>
      <c r="L85" s="203" t="str">
        <f>K6</f>
        <v>Oprava vozovky MK v Jiráskově ulici v Třeboni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Třeboň</v>
      </c>
      <c r="AI87" s="26" t="s">
        <v>22</v>
      </c>
      <c r="AM87" s="205" t="str">
        <f>IF(AN8= "","",AN8)</f>
        <v>5. 9. 2024</v>
      </c>
      <c r="AN87" s="205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Třeboň</v>
      </c>
      <c r="AI89" s="26" t="s">
        <v>30</v>
      </c>
      <c r="AM89" s="206" t="str">
        <f>IF(E17="","",E17)</f>
        <v>WAY project s.r.o.</v>
      </c>
      <c r="AN89" s="207"/>
      <c r="AO89" s="207"/>
      <c r="AP89" s="207"/>
      <c r="AR89" s="31"/>
      <c r="AS89" s="208" t="s">
        <v>57</v>
      </c>
      <c r="AT89" s="20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34</v>
      </c>
      <c r="AM90" s="206" t="str">
        <f>IF(E20="","",E20)</f>
        <v xml:space="preserve"> </v>
      </c>
      <c r="AN90" s="207"/>
      <c r="AO90" s="207"/>
      <c r="AP90" s="207"/>
      <c r="AR90" s="31"/>
      <c r="AS90" s="210"/>
      <c r="AT90" s="211"/>
      <c r="BD90" s="55"/>
    </row>
    <row r="91" spans="1:91" s="1" customFormat="1" ht="10.9" customHeight="1">
      <c r="B91" s="31"/>
      <c r="AR91" s="31"/>
      <c r="AS91" s="210"/>
      <c r="AT91" s="211"/>
      <c r="BD91" s="55"/>
    </row>
    <row r="92" spans="1:91" s="1" customFormat="1" ht="29.25" customHeight="1">
      <c r="B92" s="31"/>
      <c r="C92" s="212" t="s">
        <v>58</v>
      </c>
      <c r="D92" s="213"/>
      <c r="E92" s="213"/>
      <c r="F92" s="213"/>
      <c r="G92" s="213"/>
      <c r="H92" s="56"/>
      <c r="I92" s="214" t="s">
        <v>59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60</v>
      </c>
      <c r="AH92" s="213"/>
      <c r="AI92" s="213"/>
      <c r="AJ92" s="213"/>
      <c r="AK92" s="213"/>
      <c r="AL92" s="213"/>
      <c r="AM92" s="213"/>
      <c r="AN92" s="214" t="s">
        <v>61</v>
      </c>
      <c r="AO92" s="213"/>
      <c r="AP92" s="216"/>
      <c r="AQ92" s="57" t="s">
        <v>62</v>
      </c>
      <c r="AR92" s="31"/>
      <c r="AS92" s="58" t="s">
        <v>63</v>
      </c>
      <c r="AT92" s="59" t="s">
        <v>64</v>
      </c>
      <c r="AU92" s="59" t="s">
        <v>65</v>
      </c>
      <c r="AV92" s="59" t="s">
        <v>66</v>
      </c>
      <c r="AW92" s="59" t="s">
        <v>67</v>
      </c>
      <c r="AX92" s="59" t="s">
        <v>68</v>
      </c>
      <c r="AY92" s="59" t="s">
        <v>69</v>
      </c>
      <c r="AZ92" s="59" t="s">
        <v>70</v>
      </c>
      <c r="BA92" s="59" t="s">
        <v>71</v>
      </c>
      <c r="BB92" s="59" t="s">
        <v>72</v>
      </c>
      <c r="BC92" s="59" t="s">
        <v>73</v>
      </c>
      <c r="BD92" s="60" t="s">
        <v>74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0">
        <f>ROUND(SUM(AG95:AG96),2)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76</v>
      </c>
      <c r="BT94" s="71" t="s">
        <v>77</v>
      </c>
      <c r="BU94" s="72" t="s">
        <v>78</v>
      </c>
      <c r="BV94" s="71" t="s">
        <v>79</v>
      </c>
      <c r="BW94" s="71" t="s">
        <v>5</v>
      </c>
      <c r="BX94" s="71" t="s">
        <v>80</v>
      </c>
      <c r="CL94" s="71" t="s">
        <v>1</v>
      </c>
    </row>
    <row r="95" spans="1:91" s="6" customFormat="1" ht="16.5" customHeight="1">
      <c r="A95" s="73" t="s">
        <v>81</v>
      </c>
      <c r="B95" s="74"/>
      <c r="C95" s="75"/>
      <c r="D95" s="219" t="s">
        <v>82</v>
      </c>
      <c r="E95" s="219"/>
      <c r="F95" s="219"/>
      <c r="G95" s="219"/>
      <c r="H95" s="219"/>
      <c r="I95" s="76"/>
      <c r="J95" s="219" t="s">
        <v>83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'02 - Ostatní a vedlejší n...'!J30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77" t="s">
        <v>84</v>
      </c>
      <c r="AR95" s="74"/>
      <c r="AS95" s="78">
        <v>0</v>
      </c>
      <c r="AT95" s="79">
        <f>ROUND(SUM(AV95:AW95),2)</f>
        <v>0</v>
      </c>
      <c r="AU95" s="80">
        <f>'02 - Ostatní a vedlejší n...'!P123</f>
        <v>0</v>
      </c>
      <c r="AV95" s="79">
        <f>'02 - Ostatní a vedlejší n...'!J33</f>
        <v>0</v>
      </c>
      <c r="AW95" s="79">
        <f>'02 - Ostatní a vedlejší n...'!J34</f>
        <v>0</v>
      </c>
      <c r="AX95" s="79">
        <f>'02 - Ostatní a vedlejší n...'!J35</f>
        <v>0</v>
      </c>
      <c r="AY95" s="79">
        <f>'02 - Ostatní a vedlejší n...'!J36</f>
        <v>0</v>
      </c>
      <c r="AZ95" s="79">
        <f>'02 - Ostatní a vedlejší n...'!F33</f>
        <v>0</v>
      </c>
      <c r="BA95" s="79">
        <f>'02 - Ostatní a vedlejší n...'!F34</f>
        <v>0</v>
      </c>
      <c r="BB95" s="79">
        <f>'02 - Ostatní a vedlejší n...'!F35</f>
        <v>0</v>
      </c>
      <c r="BC95" s="79">
        <f>'02 - Ostatní a vedlejší n...'!F36</f>
        <v>0</v>
      </c>
      <c r="BD95" s="81">
        <f>'02 - Ostatní a vedlejší n...'!F37</f>
        <v>0</v>
      </c>
      <c r="BT95" s="82" t="s">
        <v>85</v>
      </c>
      <c r="BV95" s="82" t="s">
        <v>79</v>
      </c>
      <c r="BW95" s="82" t="s">
        <v>86</v>
      </c>
      <c r="BX95" s="82" t="s">
        <v>5</v>
      </c>
      <c r="CL95" s="82" t="s">
        <v>1</v>
      </c>
      <c r="CM95" s="82" t="s">
        <v>87</v>
      </c>
    </row>
    <row r="96" spans="1:91" s="6" customFormat="1" ht="16.5" customHeight="1">
      <c r="A96" s="73" t="s">
        <v>81</v>
      </c>
      <c r="B96" s="74"/>
      <c r="C96" s="75"/>
      <c r="D96" s="219" t="s">
        <v>88</v>
      </c>
      <c r="E96" s="219"/>
      <c r="F96" s="219"/>
      <c r="G96" s="219"/>
      <c r="H96" s="219"/>
      <c r="I96" s="76"/>
      <c r="J96" s="219" t="s">
        <v>89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7">
        <f>'101 - Komunikace'!J30</f>
        <v>0</v>
      </c>
      <c r="AH96" s="218"/>
      <c r="AI96" s="218"/>
      <c r="AJ96" s="218"/>
      <c r="AK96" s="218"/>
      <c r="AL96" s="218"/>
      <c r="AM96" s="218"/>
      <c r="AN96" s="217">
        <f>SUM(AG96,AT96)</f>
        <v>0</v>
      </c>
      <c r="AO96" s="218"/>
      <c r="AP96" s="218"/>
      <c r="AQ96" s="77" t="s">
        <v>84</v>
      </c>
      <c r="AR96" s="74"/>
      <c r="AS96" s="83">
        <v>0</v>
      </c>
      <c r="AT96" s="84">
        <f>ROUND(SUM(AV96:AW96),2)</f>
        <v>0</v>
      </c>
      <c r="AU96" s="85">
        <f>'101 - Komunikace'!P123</f>
        <v>0</v>
      </c>
      <c r="AV96" s="84">
        <f>'101 - Komunikace'!J33</f>
        <v>0</v>
      </c>
      <c r="AW96" s="84">
        <f>'101 - Komunikace'!J34</f>
        <v>0</v>
      </c>
      <c r="AX96" s="84">
        <f>'101 - Komunikace'!J35</f>
        <v>0</v>
      </c>
      <c r="AY96" s="84">
        <f>'101 - Komunikace'!J36</f>
        <v>0</v>
      </c>
      <c r="AZ96" s="84">
        <f>'101 - Komunikace'!F33</f>
        <v>0</v>
      </c>
      <c r="BA96" s="84">
        <f>'101 - Komunikace'!F34</f>
        <v>0</v>
      </c>
      <c r="BB96" s="84">
        <f>'101 - Komunikace'!F35</f>
        <v>0</v>
      </c>
      <c r="BC96" s="84">
        <f>'101 - Komunikace'!F36</f>
        <v>0</v>
      </c>
      <c r="BD96" s="86">
        <f>'101 - Komunikace'!F37</f>
        <v>0</v>
      </c>
      <c r="BT96" s="82" t="s">
        <v>85</v>
      </c>
      <c r="BV96" s="82" t="s">
        <v>79</v>
      </c>
      <c r="BW96" s="82" t="s">
        <v>90</v>
      </c>
      <c r="BX96" s="82" t="s">
        <v>5</v>
      </c>
      <c r="CL96" s="82" t="s">
        <v>91</v>
      </c>
      <c r="CM96" s="82" t="s">
        <v>87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l1fMEgiyIBId2nigfz8aPw0uiLsOq/BWzaGbva3OV88R+ZPyaxog5ppj4a8nCK7Dz7Mx6qB6hxfaiSpdoL9z0A==" saltValue="9wcxibLhwN7sKIQi8PSHGg8iicx/2AcqyRLjn5cY0O6TzxJKZdZCnWj2abnHZ5E4DboI1zbIfSGgA+OeePVXT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Ostatní a vedlejší n...'!C2" display="/" xr:uid="{00000000-0004-0000-0000-000000000000}"/>
    <hyperlink ref="A96" location="'101 - Komunikace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Oprava vozovky MK v Jiráskově ulici v Třeboni</v>
      </c>
      <c r="F7" s="223"/>
      <c r="G7" s="223"/>
      <c r="H7" s="223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203" t="s">
        <v>94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5. 9. 2024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7"/>
      <c r="G18" s="187"/>
      <c r="H18" s="187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ROUND((SUM(BE123:BE177)),  2)</f>
        <v>0</v>
      </c>
      <c r="I33" s="91">
        <v>0.21</v>
      </c>
      <c r="J33" s="90">
        <f>ROUND(((SUM(BE123:BE177))*I33),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ROUND((SUM(BF123:BF177)),  2)</f>
        <v>0</v>
      </c>
      <c r="I34" s="91">
        <v>0.12</v>
      </c>
      <c r="J34" s="90">
        <f>ROUND(((SUM(BF123:BF177))*I34),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ROUND((SUM(BG123:BG177)),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ROUND((SUM(BH123:BH177)),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ROUND((SUM(BI123:BI177)),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Oprava vozovky MK v Jiráskově ulici v Třeboni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203" t="str">
        <f>E9</f>
        <v>02 - Ostatní a vedlejší náklady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Třeboň</v>
      </c>
      <c r="I89" s="26" t="s">
        <v>22</v>
      </c>
      <c r="J89" s="51" t="str">
        <f>IF(J12="","",J12)</f>
        <v>5. 9. 2024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Třeboň</v>
      </c>
      <c r="I91" s="26" t="s">
        <v>30</v>
      </c>
      <c r="J91" s="29" t="str">
        <f>E21</f>
        <v>WAY project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J123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100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8" customFormat="1" ht="24.95" customHeight="1">
      <c r="B98" s="103"/>
      <c r="D98" s="104" t="s">
        <v>101</v>
      </c>
      <c r="E98" s="105"/>
      <c r="F98" s="105"/>
      <c r="G98" s="105"/>
      <c r="H98" s="105"/>
      <c r="I98" s="105"/>
      <c r="J98" s="106">
        <f>J125</f>
        <v>0</v>
      </c>
      <c r="L98" s="103"/>
    </row>
    <row r="99" spans="2:12" s="9" customFormat="1" ht="19.899999999999999" customHeight="1">
      <c r="B99" s="107"/>
      <c r="D99" s="108" t="s">
        <v>102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2:12" s="9" customFormat="1" ht="19.899999999999999" customHeight="1">
      <c r="B100" s="107"/>
      <c r="D100" s="108" t="s">
        <v>103</v>
      </c>
      <c r="E100" s="109"/>
      <c r="F100" s="109"/>
      <c r="G100" s="109"/>
      <c r="H100" s="109"/>
      <c r="I100" s="109"/>
      <c r="J100" s="110">
        <f>J144</f>
        <v>0</v>
      </c>
      <c r="L100" s="107"/>
    </row>
    <row r="101" spans="2:12" s="9" customFormat="1" ht="19.899999999999999" customHeight="1">
      <c r="B101" s="107"/>
      <c r="D101" s="108" t="s">
        <v>104</v>
      </c>
      <c r="E101" s="109"/>
      <c r="F101" s="109"/>
      <c r="G101" s="109"/>
      <c r="H101" s="109"/>
      <c r="I101" s="109"/>
      <c r="J101" s="110">
        <f>J150</f>
        <v>0</v>
      </c>
      <c r="L101" s="107"/>
    </row>
    <row r="102" spans="2:12" s="9" customFormat="1" ht="19.899999999999999" customHeight="1">
      <c r="B102" s="107"/>
      <c r="D102" s="108" t="s">
        <v>105</v>
      </c>
      <c r="E102" s="109"/>
      <c r="F102" s="109"/>
      <c r="G102" s="109"/>
      <c r="H102" s="109"/>
      <c r="I102" s="109"/>
      <c r="J102" s="110">
        <f>J170</f>
        <v>0</v>
      </c>
      <c r="L102" s="107"/>
    </row>
    <row r="103" spans="2:12" s="9" customFormat="1" ht="19.899999999999999" customHeight="1">
      <c r="B103" s="107"/>
      <c r="D103" s="108" t="s">
        <v>106</v>
      </c>
      <c r="E103" s="109"/>
      <c r="F103" s="109"/>
      <c r="G103" s="109"/>
      <c r="H103" s="109"/>
      <c r="I103" s="109"/>
      <c r="J103" s="110">
        <f>J174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22" t="str">
        <f>E7</f>
        <v>Oprava vozovky MK v Jiráskově ulici v Třeboni</v>
      </c>
      <c r="F113" s="223"/>
      <c r="G113" s="223"/>
      <c r="H113" s="223"/>
      <c r="L113" s="31"/>
    </row>
    <row r="114" spans="2:65" s="1" customFormat="1" ht="12" customHeight="1">
      <c r="B114" s="31"/>
      <c r="C114" s="26" t="s">
        <v>93</v>
      </c>
      <c r="L114" s="31"/>
    </row>
    <row r="115" spans="2:65" s="1" customFormat="1" ht="16.5" customHeight="1">
      <c r="B115" s="31"/>
      <c r="E115" s="203" t="str">
        <f>E9</f>
        <v>02 - Ostatní a vedlejší náklady</v>
      </c>
      <c r="F115" s="224"/>
      <c r="G115" s="224"/>
      <c r="H115" s="224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Třeboň</v>
      </c>
      <c r="I117" s="26" t="s">
        <v>22</v>
      </c>
      <c r="J117" s="51" t="str">
        <f>IF(J12="","",J12)</f>
        <v>5. 9. 2024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>Město Třeboň</v>
      </c>
      <c r="I119" s="26" t="s">
        <v>30</v>
      </c>
      <c r="J119" s="29" t="str">
        <f>E21</f>
        <v>WAY project s.r.o.</v>
      </c>
      <c r="L119" s="31"/>
    </row>
    <row r="120" spans="2:65" s="1" customFormat="1" ht="15.2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108</v>
      </c>
      <c r="D122" s="113" t="s">
        <v>62</v>
      </c>
      <c r="E122" s="113" t="s">
        <v>58</v>
      </c>
      <c r="F122" s="113" t="s">
        <v>59</v>
      </c>
      <c r="G122" s="113" t="s">
        <v>109</v>
      </c>
      <c r="H122" s="113" t="s">
        <v>110</v>
      </c>
      <c r="I122" s="113" t="s">
        <v>111</v>
      </c>
      <c r="J122" s="113" t="s">
        <v>97</v>
      </c>
      <c r="K122" s="114" t="s">
        <v>112</v>
      </c>
      <c r="L122" s="111"/>
      <c r="M122" s="58" t="s">
        <v>1</v>
      </c>
      <c r="N122" s="59" t="s">
        <v>41</v>
      </c>
      <c r="O122" s="59" t="s">
        <v>113</v>
      </c>
      <c r="P122" s="59" t="s">
        <v>114</v>
      </c>
      <c r="Q122" s="59" t="s">
        <v>115</v>
      </c>
      <c r="R122" s="59" t="s">
        <v>116</v>
      </c>
      <c r="S122" s="59" t="s">
        <v>117</v>
      </c>
      <c r="T122" s="60" t="s">
        <v>118</v>
      </c>
    </row>
    <row r="123" spans="2:65" s="1" customFormat="1" ht="22.9" customHeight="1">
      <c r="B123" s="31"/>
      <c r="C123" s="63" t="s">
        <v>119</v>
      </c>
      <c r="J123" s="115">
        <f>BK123</f>
        <v>0</v>
      </c>
      <c r="L123" s="31"/>
      <c r="M123" s="61"/>
      <c r="N123" s="52"/>
      <c r="O123" s="52"/>
      <c r="P123" s="116">
        <f>P124+P125</f>
        <v>0</v>
      </c>
      <c r="Q123" s="52"/>
      <c r="R123" s="116">
        <f>R124+R125</f>
        <v>0</v>
      </c>
      <c r="S123" s="52"/>
      <c r="T123" s="117">
        <f>T124+T125</f>
        <v>0</v>
      </c>
      <c r="AT123" s="16" t="s">
        <v>76</v>
      </c>
      <c r="AU123" s="16" t="s">
        <v>99</v>
      </c>
      <c r="BK123" s="118">
        <f>BK124+BK125</f>
        <v>0</v>
      </c>
    </row>
    <row r="124" spans="2:65" s="11" customFormat="1" ht="25.9" customHeight="1">
      <c r="B124" s="119"/>
      <c r="D124" s="120" t="s">
        <v>76</v>
      </c>
      <c r="E124" s="121" t="s">
        <v>120</v>
      </c>
      <c r="F124" s="121" t="s">
        <v>121</v>
      </c>
      <c r="I124" s="122"/>
      <c r="J124" s="123">
        <f>BK124</f>
        <v>0</v>
      </c>
      <c r="L124" s="119"/>
      <c r="M124" s="124"/>
      <c r="P124" s="125">
        <v>0</v>
      </c>
      <c r="R124" s="125">
        <v>0</v>
      </c>
      <c r="T124" s="126">
        <v>0</v>
      </c>
      <c r="AR124" s="120" t="s">
        <v>122</v>
      </c>
      <c r="AT124" s="127" t="s">
        <v>76</v>
      </c>
      <c r="AU124" s="127" t="s">
        <v>77</v>
      </c>
      <c r="AY124" s="120" t="s">
        <v>123</v>
      </c>
      <c r="BK124" s="128">
        <v>0</v>
      </c>
    </row>
    <row r="125" spans="2:65" s="11" customFormat="1" ht="25.9" customHeight="1">
      <c r="B125" s="119"/>
      <c r="D125" s="120" t="s">
        <v>76</v>
      </c>
      <c r="E125" s="121" t="s">
        <v>124</v>
      </c>
      <c r="F125" s="121" t="s">
        <v>125</v>
      </c>
      <c r="I125" s="122"/>
      <c r="J125" s="123">
        <f>BK125</f>
        <v>0</v>
      </c>
      <c r="L125" s="119"/>
      <c r="M125" s="124"/>
      <c r="P125" s="125">
        <f>P126+P144+P150+P170+P174</f>
        <v>0</v>
      </c>
      <c r="R125" s="125">
        <f>R126+R144+R150+R170+R174</f>
        <v>0</v>
      </c>
      <c r="T125" s="126">
        <f>T126+T144+T150+T170+T174</f>
        <v>0</v>
      </c>
      <c r="AR125" s="120" t="s">
        <v>126</v>
      </c>
      <c r="AT125" s="127" t="s">
        <v>76</v>
      </c>
      <c r="AU125" s="127" t="s">
        <v>77</v>
      </c>
      <c r="AY125" s="120" t="s">
        <v>123</v>
      </c>
      <c r="BK125" s="128">
        <f>BK126+BK144+BK150+BK170+BK174</f>
        <v>0</v>
      </c>
    </row>
    <row r="126" spans="2:65" s="11" customFormat="1" ht="22.9" customHeight="1">
      <c r="B126" s="119"/>
      <c r="D126" s="120" t="s">
        <v>76</v>
      </c>
      <c r="E126" s="129" t="s">
        <v>127</v>
      </c>
      <c r="F126" s="129" t="s">
        <v>128</v>
      </c>
      <c r="I126" s="122"/>
      <c r="J126" s="130">
        <f>BK126</f>
        <v>0</v>
      </c>
      <c r="L126" s="119"/>
      <c r="M126" s="124"/>
      <c r="P126" s="125">
        <f>SUM(P127:P143)</f>
        <v>0</v>
      </c>
      <c r="R126" s="125">
        <f>SUM(R127:R143)</f>
        <v>0</v>
      </c>
      <c r="T126" s="126">
        <f>SUM(T127:T143)</f>
        <v>0</v>
      </c>
      <c r="AR126" s="120" t="s">
        <v>126</v>
      </c>
      <c r="AT126" s="127" t="s">
        <v>76</v>
      </c>
      <c r="AU126" s="127" t="s">
        <v>85</v>
      </c>
      <c r="AY126" s="120" t="s">
        <v>123</v>
      </c>
      <c r="BK126" s="128">
        <f>SUM(BK127:BK143)</f>
        <v>0</v>
      </c>
    </row>
    <row r="127" spans="2:65" s="1" customFormat="1" ht="16.5" customHeight="1">
      <c r="B127" s="31"/>
      <c r="C127" s="131" t="s">
        <v>85</v>
      </c>
      <c r="D127" s="131" t="s">
        <v>129</v>
      </c>
      <c r="E127" s="132" t="s">
        <v>130</v>
      </c>
      <c r="F127" s="133" t="s">
        <v>131</v>
      </c>
      <c r="G127" s="134" t="s">
        <v>132</v>
      </c>
      <c r="H127" s="135">
        <v>1</v>
      </c>
      <c r="I127" s="136"/>
      <c r="J127" s="137">
        <f>ROUND(I127*H127,2)</f>
        <v>0</v>
      </c>
      <c r="K127" s="133" t="s">
        <v>133</v>
      </c>
      <c r="L127" s="31"/>
      <c r="M127" s="138" t="s">
        <v>1</v>
      </c>
      <c r="N127" s="139" t="s">
        <v>42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134</v>
      </c>
      <c r="AT127" s="142" t="s">
        <v>129</v>
      </c>
      <c r="AU127" s="142" t="s">
        <v>87</v>
      </c>
      <c r="AY127" s="16" t="s">
        <v>123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85</v>
      </c>
      <c r="BK127" s="143">
        <f>ROUND(I127*H127,2)</f>
        <v>0</v>
      </c>
      <c r="BL127" s="16" t="s">
        <v>134</v>
      </c>
      <c r="BM127" s="142" t="s">
        <v>135</v>
      </c>
    </row>
    <row r="128" spans="2:65" s="1" customFormat="1" ht="11.25">
      <c r="B128" s="31"/>
      <c r="D128" s="144" t="s">
        <v>136</v>
      </c>
      <c r="F128" s="145" t="s">
        <v>131</v>
      </c>
      <c r="I128" s="146"/>
      <c r="L128" s="31"/>
      <c r="M128" s="147"/>
      <c r="T128" s="55"/>
      <c r="AT128" s="16" t="s">
        <v>136</v>
      </c>
      <c r="AU128" s="16" t="s">
        <v>87</v>
      </c>
    </row>
    <row r="129" spans="2:65" s="12" customFormat="1" ht="11.25">
      <c r="B129" s="148"/>
      <c r="D129" s="144" t="s">
        <v>137</v>
      </c>
      <c r="E129" s="149" t="s">
        <v>1</v>
      </c>
      <c r="F129" s="150" t="s">
        <v>138</v>
      </c>
      <c r="H129" s="149" t="s">
        <v>1</v>
      </c>
      <c r="I129" s="151"/>
      <c r="L129" s="148"/>
      <c r="M129" s="152"/>
      <c r="T129" s="153"/>
      <c r="AT129" s="149" t="s">
        <v>137</v>
      </c>
      <c r="AU129" s="149" t="s">
        <v>87</v>
      </c>
      <c r="AV129" s="12" t="s">
        <v>85</v>
      </c>
      <c r="AW129" s="12" t="s">
        <v>33</v>
      </c>
      <c r="AX129" s="12" t="s">
        <v>77</v>
      </c>
      <c r="AY129" s="149" t="s">
        <v>123</v>
      </c>
    </row>
    <row r="130" spans="2:65" s="12" customFormat="1" ht="11.25">
      <c r="B130" s="148"/>
      <c r="D130" s="144" t="s">
        <v>137</v>
      </c>
      <c r="E130" s="149" t="s">
        <v>1</v>
      </c>
      <c r="F130" s="150" t="s">
        <v>139</v>
      </c>
      <c r="H130" s="149" t="s">
        <v>1</v>
      </c>
      <c r="I130" s="151"/>
      <c r="L130" s="148"/>
      <c r="M130" s="152"/>
      <c r="T130" s="153"/>
      <c r="AT130" s="149" t="s">
        <v>137</v>
      </c>
      <c r="AU130" s="149" t="s">
        <v>87</v>
      </c>
      <c r="AV130" s="12" t="s">
        <v>85</v>
      </c>
      <c r="AW130" s="12" t="s">
        <v>33</v>
      </c>
      <c r="AX130" s="12" t="s">
        <v>77</v>
      </c>
      <c r="AY130" s="149" t="s">
        <v>123</v>
      </c>
    </row>
    <row r="131" spans="2:65" s="13" customFormat="1" ht="11.25">
      <c r="B131" s="154"/>
      <c r="D131" s="144" t="s">
        <v>137</v>
      </c>
      <c r="E131" s="155" t="s">
        <v>1</v>
      </c>
      <c r="F131" s="156" t="s">
        <v>140</v>
      </c>
      <c r="H131" s="157">
        <v>1</v>
      </c>
      <c r="I131" s="158"/>
      <c r="L131" s="154"/>
      <c r="M131" s="159"/>
      <c r="T131" s="160"/>
      <c r="AT131" s="155" t="s">
        <v>137</v>
      </c>
      <c r="AU131" s="155" t="s">
        <v>87</v>
      </c>
      <c r="AV131" s="13" t="s">
        <v>87</v>
      </c>
      <c r="AW131" s="13" t="s">
        <v>33</v>
      </c>
      <c r="AX131" s="13" t="s">
        <v>85</v>
      </c>
      <c r="AY131" s="155" t="s">
        <v>123</v>
      </c>
    </row>
    <row r="132" spans="2:65" s="1" customFormat="1" ht="16.5" customHeight="1">
      <c r="B132" s="31"/>
      <c r="C132" s="131" t="s">
        <v>87</v>
      </c>
      <c r="D132" s="131" t="s">
        <v>129</v>
      </c>
      <c r="E132" s="132" t="s">
        <v>141</v>
      </c>
      <c r="F132" s="133" t="s">
        <v>142</v>
      </c>
      <c r="G132" s="134" t="s">
        <v>132</v>
      </c>
      <c r="H132" s="135">
        <v>1</v>
      </c>
      <c r="I132" s="136"/>
      <c r="J132" s="137">
        <f>ROUND(I132*H132,2)</f>
        <v>0</v>
      </c>
      <c r="K132" s="133" t="s">
        <v>133</v>
      </c>
      <c r="L132" s="31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134</v>
      </c>
      <c r="AT132" s="142" t="s">
        <v>129</v>
      </c>
      <c r="AU132" s="142" t="s">
        <v>87</v>
      </c>
      <c r="AY132" s="16" t="s">
        <v>123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85</v>
      </c>
      <c r="BK132" s="143">
        <f>ROUND(I132*H132,2)</f>
        <v>0</v>
      </c>
      <c r="BL132" s="16" t="s">
        <v>134</v>
      </c>
      <c r="BM132" s="142" t="s">
        <v>143</v>
      </c>
    </row>
    <row r="133" spans="2:65" s="1" customFormat="1" ht="11.25">
      <c r="B133" s="31"/>
      <c r="D133" s="144" t="s">
        <v>136</v>
      </c>
      <c r="F133" s="145" t="s">
        <v>142</v>
      </c>
      <c r="I133" s="146"/>
      <c r="L133" s="31"/>
      <c r="M133" s="147"/>
      <c r="T133" s="55"/>
      <c r="AT133" s="16" t="s">
        <v>136</v>
      </c>
      <c r="AU133" s="16" t="s">
        <v>87</v>
      </c>
    </row>
    <row r="134" spans="2:65" s="12" customFormat="1" ht="11.25">
      <c r="B134" s="148"/>
      <c r="D134" s="144" t="s">
        <v>137</v>
      </c>
      <c r="E134" s="149" t="s">
        <v>1</v>
      </c>
      <c r="F134" s="150" t="s">
        <v>144</v>
      </c>
      <c r="H134" s="149" t="s">
        <v>1</v>
      </c>
      <c r="I134" s="151"/>
      <c r="L134" s="148"/>
      <c r="M134" s="152"/>
      <c r="T134" s="153"/>
      <c r="AT134" s="149" t="s">
        <v>137</v>
      </c>
      <c r="AU134" s="149" t="s">
        <v>87</v>
      </c>
      <c r="AV134" s="12" t="s">
        <v>85</v>
      </c>
      <c r="AW134" s="12" t="s">
        <v>33</v>
      </c>
      <c r="AX134" s="12" t="s">
        <v>77</v>
      </c>
      <c r="AY134" s="149" t="s">
        <v>123</v>
      </c>
    </row>
    <row r="135" spans="2:65" s="13" customFormat="1" ht="11.25">
      <c r="B135" s="154"/>
      <c r="D135" s="144" t="s">
        <v>137</v>
      </c>
      <c r="E135" s="155" t="s">
        <v>1</v>
      </c>
      <c r="F135" s="156" t="s">
        <v>140</v>
      </c>
      <c r="H135" s="157">
        <v>1</v>
      </c>
      <c r="I135" s="158"/>
      <c r="L135" s="154"/>
      <c r="M135" s="159"/>
      <c r="T135" s="160"/>
      <c r="AT135" s="155" t="s">
        <v>137</v>
      </c>
      <c r="AU135" s="155" t="s">
        <v>87</v>
      </c>
      <c r="AV135" s="13" t="s">
        <v>87</v>
      </c>
      <c r="AW135" s="13" t="s">
        <v>33</v>
      </c>
      <c r="AX135" s="13" t="s">
        <v>85</v>
      </c>
      <c r="AY135" s="155" t="s">
        <v>123</v>
      </c>
    </row>
    <row r="136" spans="2:65" s="1" customFormat="1" ht="16.5" customHeight="1">
      <c r="B136" s="31"/>
      <c r="C136" s="131" t="s">
        <v>145</v>
      </c>
      <c r="D136" s="131" t="s">
        <v>129</v>
      </c>
      <c r="E136" s="132" t="s">
        <v>146</v>
      </c>
      <c r="F136" s="133" t="s">
        <v>147</v>
      </c>
      <c r="G136" s="134" t="s">
        <v>132</v>
      </c>
      <c r="H136" s="135">
        <v>1</v>
      </c>
      <c r="I136" s="136"/>
      <c r="J136" s="137">
        <f>ROUND(I136*H136,2)</f>
        <v>0</v>
      </c>
      <c r="K136" s="133" t="s">
        <v>133</v>
      </c>
      <c r="L136" s="31"/>
      <c r="M136" s="138" t="s">
        <v>1</v>
      </c>
      <c r="N136" s="139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134</v>
      </c>
      <c r="AT136" s="142" t="s">
        <v>129</v>
      </c>
      <c r="AU136" s="142" t="s">
        <v>87</v>
      </c>
      <c r="AY136" s="16" t="s">
        <v>123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85</v>
      </c>
      <c r="BK136" s="143">
        <f>ROUND(I136*H136,2)</f>
        <v>0</v>
      </c>
      <c r="BL136" s="16" t="s">
        <v>134</v>
      </c>
      <c r="BM136" s="142" t="s">
        <v>148</v>
      </c>
    </row>
    <row r="137" spans="2:65" s="1" customFormat="1" ht="11.25">
      <c r="B137" s="31"/>
      <c r="D137" s="144" t="s">
        <v>136</v>
      </c>
      <c r="F137" s="145" t="s">
        <v>147</v>
      </c>
      <c r="I137" s="146"/>
      <c r="L137" s="31"/>
      <c r="M137" s="147"/>
      <c r="T137" s="55"/>
      <c r="AT137" s="16" t="s">
        <v>136</v>
      </c>
      <c r="AU137" s="16" t="s">
        <v>87</v>
      </c>
    </row>
    <row r="138" spans="2:65" s="12" customFormat="1" ht="11.25">
      <c r="B138" s="148"/>
      <c r="D138" s="144" t="s">
        <v>137</v>
      </c>
      <c r="E138" s="149" t="s">
        <v>1</v>
      </c>
      <c r="F138" s="150" t="s">
        <v>149</v>
      </c>
      <c r="H138" s="149" t="s">
        <v>1</v>
      </c>
      <c r="I138" s="151"/>
      <c r="L138" s="148"/>
      <c r="M138" s="152"/>
      <c r="T138" s="153"/>
      <c r="AT138" s="149" t="s">
        <v>137</v>
      </c>
      <c r="AU138" s="149" t="s">
        <v>87</v>
      </c>
      <c r="AV138" s="12" t="s">
        <v>85</v>
      </c>
      <c r="AW138" s="12" t="s">
        <v>33</v>
      </c>
      <c r="AX138" s="12" t="s">
        <v>77</v>
      </c>
      <c r="AY138" s="149" t="s">
        <v>123</v>
      </c>
    </row>
    <row r="139" spans="2:65" s="13" customFormat="1" ht="11.25">
      <c r="B139" s="154"/>
      <c r="D139" s="144" t="s">
        <v>137</v>
      </c>
      <c r="E139" s="155" t="s">
        <v>1</v>
      </c>
      <c r="F139" s="156" t="s">
        <v>150</v>
      </c>
      <c r="H139" s="157">
        <v>1</v>
      </c>
      <c r="I139" s="158"/>
      <c r="L139" s="154"/>
      <c r="M139" s="159"/>
      <c r="T139" s="160"/>
      <c r="AT139" s="155" t="s">
        <v>137</v>
      </c>
      <c r="AU139" s="155" t="s">
        <v>87</v>
      </c>
      <c r="AV139" s="13" t="s">
        <v>87</v>
      </c>
      <c r="AW139" s="13" t="s">
        <v>33</v>
      </c>
      <c r="AX139" s="13" t="s">
        <v>85</v>
      </c>
      <c r="AY139" s="155" t="s">
        <v>123</v>
      </c>
    </row>
    <row r="140" spans="2:65" s="1" customFormat="1" ht="16.5" customHeight="1">
      <c r="B140" s="31"/>
      <c r="C140" s="131" t="s">
        <v>122</v>
      </c>
      <c r="D140" s="131" t="s">
        <v>129</v>
      </c>
      <c r="E140" s="132" t="s">
        <v>151</v>
      </c>
      <c r="F140" s="133" t="s">
        <v>152</v>
      </c>
      <c r="G140" s="134" t="s">
        <v>132</v>
      </c>
      <c r="H140" s="135">
        <v>1</v>
      </c>
      <c r="I140" s="136"/>
      <c r="J140" s="137">
        <f>ROUND(I140*H140,2)</f>
        <v>0</v>
      </c>
      <c r="K140" s="133" t="s">
        <v>133</v>
      </c>
      <c r="L140" s="31"/>
      <c r="M140" s="138" t="s">
        <v>1</v>
      </c>
      <c r="N140" s="139" t="s">
        <v>42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134</v>
      </c>
      <c r="AT140" s="142" t="s">
        <v>129</v>
      </c>
      <c r="AU140" s="142" t="s">
        <v>87</v>
      </c>
      <c r="AY140" s="16" t="s">
        <v>123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85</v>
      </c>
      <c r="BK140" s="143">
        <f>ROUND(I140*H140,2)</f>
        <v>0</v>
      </c>
      <c r="BL140" s="16" t="s">
        <v>134</v>
      </c>
      <c r="BM140" s="142" t="s">
        <v>153</v>
      </c>
    </row>
    <row r="141" spans="2:65" s="1" customFormat="1" ht="11.25">
      <c r="B141" s="31"/>
      <c r="D141" s="144" t="s">
        <v>136</v>
      </c>
      <c r="F141" s="145" t="s">
        <v>152</v>
      </c>
      <c r="I141" s="146"/>
      <c r="L141" s="31"/>
      <c r="M141" s="147"/>
      <c r="T141" s="55"/>
      <c r="AT141" s="16" t="s">
        <v>136</v>
      </c>
      <c r="AU141" s="16" t="s">
        <v>87</v>
      </c>
    </row>
    <row r="142" spans="2:65" s="12" customFormat="1" ht="11.25">
      <c r="B142" s="148"/>
      <c r="D142" s="144" t="s">
        <v>137</v>
      </c>
      <c r="E142" s="149" t="s">
        <v>1</v>
      </c>
      <c r="F142" s="150" t="s">
        <v>154</v>
      </c>
      <c r="H142" s="149" t="s">
        <v>1</v>
      </c>
      <c r="I142" s="151"/>
      <c r="L142" s="148"/>
      <c r="M142" s="152"/>
      <c r="T142" s="153"/>
      <c r="AT142" s="149" t="s">
        <v>137</v>
      </c>
      <c r="AU142" s="149" t="s">
        <v>87</v>
      </c>
      <c r="AV142" s="12" t="s">
        <v>85</v>
      </c>
      <c r="AW142" s="12" t="s">
        <v>33</v>
      </c>
      <c r="AX142" s="12" t="s">
        <v>77</v>
      </c>
      <c r="AY142" s="149" t="s">
        <v>123</v>
      </c>
    </row>
    <row r="143" spans="2:65" s="13" customFormat="1" ht="11.25">
      <c r="B143" s="154"/>
      <c r="D143" s="144" t="s">
        <v>137</v>
      </c>
      <c r="E143" s="155" t="s">
        <v>1</v>
      </c>
      <c r="F143" s="156" t="s">
        <v>140</v>
      </c>
      <c r="H143" s="157">
        <v>1</v>
      </c>
      <c r="I143" s="158"/>
      <c r="L143" s="154"/>
      <c r="M143" s="159"/>
      <c r="T143" s="160"/>
      <c r="AT143" s="155" t="s">
        <v>137</v>
      </c>
      <c r="AU143" s="155" t="s">
        <v>87</v>
      </c>
      <c r="AV143" s="13" t="s">
        <v>87</v>
      </c>
      <c r="AW143" s="13" t="s">
        <v>33</v>
      </c>
      <c r="AX143" s="13" t="s">
        <v>85</v>
      </c>
      <c r="AY143" s="155" t="s">
        <v>123</v>
      </c>
    </row>
    <row r="144" spans="2:65" s="11" customFormat="1" ht="22.9" customHeight="1">
      <c r="B144" s="119"/>
      <c r="D144" s="120" t="s">
        <v>76</v>
      </c>
      <c r="E144" s="129" t="s">
        <v>155</v>
      </c>
      <c r="F144" s="129" t="s">
        <v>156</v>
      </c>
      <c r="I144" s="122"/>
      <c r="J144" s="130">
        <f>BK144</f>
        <v>0</v>
      </c>
      <c r="L144" s="119"/>
      <c r="M144" s="124"/>
      <c r="P144" s="125">
        <f>SUM(P145:P149)</f>
        <v>0</v>
      </c>
      <c r="R144" s="125">
        <f>SUM(R145:R149)</f>
        <v>0</v>
      </c>
      <c r="T144" s="126">
        <f>SUM(T145:T149)</f>
        <v>0</v>
      </c>
      <c r="AR144" s="120" t="s">
        <v>126</v>
      </c>
      <c r="AT144" s="127" t="s">
        <v>76</v>
      </c>
      <c r="AU144" s="127" t="s">
        <v>85</v>
      </c>
      <c r="AY144" s="120" t="s">
        <v>123</v>
      </c>
      <c r="BK144" s="128">
        <f>SUM(BK145:BK149)</f>
        <v>0</v>
      </c>
    </row>
    <row r="145" spans="2:65" s="1" customFormat="1" ht="16.5" customHeight="1">
      <c r="B145" s="31"/>
      <c r="C145" s="131" t="s">
        <v>126</v>
      </c>
      <c r="D145" s="131" t="s">
        <v>129</v>
      </c>
      <c r="E145" s="132" t="s">
        <v>157</v>
      </c>
      <c r="F145" s="133" t="s">
        <v>158</v>
      </c>
      <c r="G145" s="134" t="s">
        <v>132</v>
      </c>
      <c r="H145" s="135">
        <v>1</v>
      </c>
      <c r="I145" s="136"/>
      <c r="J145" s="137">
        <f>ROUND(I145*H145,2)</f>
        <v>0</v>
      </c>
      <c r="K145" s="133" t="s">
        <v>133</v>
      </c>
      <c r="L145" s="31"/>
      <c r="M145" s="138" t="s">
        <v>1</v>
      </c>
      <c r="N145" s="139" t="s">
        <v>42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134</v>
      </c>
      <c r="AT145" s="142" t="s">
        <v>129</v>
      </c>
      <c r="AU145" s="142" t="s">
        <v>87</v>
      </c>
      <c r="AY145" s="16" t="s">
        <v>123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85</v>
      </c>
      <c r="BK145" s="143">
        <f>ROUND(I145*H145,2)</f>
        <v>0</v>
      </c>
      <c r="BL145" s="16" t="s">
        <v>134</v>
      </c>
      <c r="BM145" s="142" t="s">
        <v>159</v>
      </c>
    </row>
    <row r="146" spans="2:65" s="1" customFormat="1" ht="11.25">
      <c r="B146" s="31"/>
      <c r="D146" s="144" t="s">
        <v>136</v>
      </c>
      <c r="F146" s="145" t="s">
        <v>158</v>
      </c>
      <c r="I146" s="146"/>
      <c r="L146" s="31"/>
      <c r="M146" s="147"/>
      <c r="T146" s="55"/>
      <c r="AT146" s="16" t="s">
        <v>136</v>
      </c>
      <c r="AU146" s="16" t="s">
        <v>87</v>
      </c>
    </row>
    <row r="147" spans="2:65" s="12" customFormat="1" ht="11.25">
      <c r="B147" s="148"/>
      <c r="D147" s="144" t="s">
        <v>137</v>
      </c>
      <c r="E147" s="149" t="s">
        <v>1</v>
      </c>
      <c r="F147" s="150" t="s">
        <v>160</v>
      </c>
      <c r="H147" s="149" t="s">
        <v>1</v>
      </c>
      <c r="I147" s="151"/>
      <c r="L147" s="148"/>
      <c r="M147" s="152"/>
      <c r="T147" s="153"/>
      <c r="AT147" s="149" t="s">
        <v>137</v>
      </c>
      <c r="AU147" s="149" t="s">
        <v>87</v>
      </c>
      <c r="AV147" s="12" t="s">
        <v>85</v>
      </c>
      <c r="AW147" s="12" t="s">
        <v>33</v>
      </c>
      <c r="AX147" s="12" t="s">
        <v>77</v>
      </c>
      <c r="AY147" s="149" t="s">
        <v>123</v>
      </c>
    </row>
    <row r="148" spans="2:65" s="12" customFormat="1" ht="11.25">
      <c r="B148" s="148"/>
      <c r="D148" s="144" t="s">
        <v>137</v>
      </c>
      <c r="E148" s="149" t="s">
        <v>1</v>
      </c>
      <c r="F148" s="150" t="s">
        <v>161</v>
      </c>
      <c r="H148" s="149" t="s">
        <v>1</v>
      </c>
      <c r="I148" s="151"/>
      <c r="L148" s="148"/>
      <c r="M148" s="152"/>
      <c r="T148" s="153"/>
      <c r="AT148" s="149" t="s">
        <v>137</v>
      </c>
      <c r="AU148" s="149" t="s">
        <v>87</v>
      </c>
      <c r="AV148" s="12" t="s">
        <v>85</v>
      </c>
      <c r="AW148" s="12" t="s">
        <v>33</v>
      </c>
      <c r="AX148" s="12" t="s">
        <v>77</v>
      </c>
      <c r="AY148" s="149" t="s">
        <v>123</v>
      </c>
    </row>
    <row r="149" spans="2:65" s="13" customFormat="1" ht="11.25">
      <c r="B149" s="154"/>
      <c r="D149" s="144" t="s">
        <v>137</v>
      </c>
      <c r="E149" s="155" t="s">
        <v>1</v>
      </c>
      <c r="F149" s="156" t="s">
        <v>162</v>
      </c>
      <c r="H149" s="157">
        <v>1</v>
      </c>
      <c r="I149" s="158"/>
      <c r="L149" s="154"/>
      <c r="M149" s="159"/>
      <c r="T149" s="160"/>
      <c r="AT149" s="155" t="s">
        <v>137</v>
      </c>
      <c r="AU149" s="155" t="s">
        <v>87</v>
      </c>
      <c r="AV149" s="13" t="s">
        <v>87</v>
      </c>
      <c r="AW149" s="13" t="s">
        <v>33</v>
      </c>
      <c r="AX149" s="13" t="s">
        <v>85</v>
      </c>
      <c r="AY149" s="155" t="s">
        <v>123</v>
      </c>
    </row>
    <row r="150" spans="2:65" s="11" customFormat="1" ht="22.9" customHeight="1">
      <c r="B150" s="119"/>
      <c r="D150" s="120" t="s">
        <v>76</v>
      </c>
      <c r="E150" s="129" t="s">
        <v>163</v>
      </c>
      <c r="F150" s="129" t="s">
        <v>164</v>
      </c>
      <c r="I150" s="122"/>
      <c r="J150" s="130">
        <f>BK150</f>
        <v>0</v>
      </c>
      <c r="L150" s="119"/>
      <c r="M150" s="124"/>
      <c r="P150" s="125">
        <f>SUM(P151:P169)</f>
        <v>0</v>
      </c>
      <c r="R150" s="125">
        <f>SUM(R151:R169)</f>
        <v>0</v>
      </c>
      <c r="T150" s="126">
        <f>SUM(T151:T169)</f>
        <v>0</v>
      </c>
      <c r="AR150" s="120" t="s">
        <v>126</v>
      </c>
      <c r="AT150" s="127" t="s">
        <v>76</v>
      </c>
      <c r="AU150" s="127" t="s">
        <v>85</v>
      </c>
      <c r="AY150" s="120" t="s">
        <v>123</v>
      </c>
      <c r="BK150" s="128">
        <f>SUM(BK151:BK169)</f>
        <v>0</v>
      </c>
    </row>
    <row r="151" spans="2:65" s="1" customFormat="1" ht="16.5" customHeight="1">
      <c r="B151" s="31"/>
      <c r="C151" s="131" t="s">
        <v>165</v>
      </c>
      <c r="D151" s="131" t="s">
        <v>129</v>
      </c>
      <c r="E151" s="132" t="s">
        <v>166</v>
      </c>
      <c r="F151" s="133" t="s">
        <v>167</v>
      </c>
      <c r="G151" s="134" t="s">
        <v>132</v>
      </c>
      <c r="H151" s="135">
        <v>1</v>
      </c>
      <c r="I151" s="136"/>
      <c r="J151" s="137">
        <f>ROUND(I151*H151,2)</f>
        <v>0</v>
      </c>
      <c r="K151" s="133" t="s">
        <v>1</v>
      </c>
      <c r="L151" s="31"/>
      <c r="M151" s="138" t="s">
        <v>1</v>
      </c>
      <c r="N151" s="139" t="s">
        <v>42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134</v>
      </c>
      <c r="AT151" s="142" t="s">
        <v>129</v>
      </c>
      <c r="AU151" s="142" t="s">
        <v>87</v>
      </c>
      <c r="AY151" s="16" t="s">
        <v>123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85</v>
      </c>
      <c r="BK151" s="143">
        <f>ROUND(I151*H151,2)</f>
        <v>0</v>
      </c>
      <c r="BL151" s="16" t="s">
        <v>134</v>
      </c>
      <c r="BM151" s="142" t="s">
        <v>168</v>
      </c>
    </row>
    <row r="152" spans="2:65" s="1" customFormat="1" ht="11.25">
      <c r="B152" s="31"/>
      <c r="D152" s="144" t="s">
        <v>136</v>
      </c>
      <c r="F152" s="145" t="s">
        <v>167</v>
      </c>
      <c r="I152" s="146"/>
      <c r="L152" s="31"/>
      <c r="M152" s="147"/>
      <c r="T152" s="55"/>
      <c r="AT152" s="16" t="s">
        <v>136</v>
      </c>
      <c r="AU152" s="16" t="s">
        <v>87</v>
      </c>
    </row>
    <row r="153" spans="2:65" s="12" customFormat="1" ht="11.25">
      <c r="B153" s="148"/>
      <c r="D153" s="144" t="s">
        <v>137</v>
      </c>
      <c r="E153" s="149" t="s">
        <v>1</v>
      </c>
      <c r="F153" s="150" t="s">
        <v>169</v>
      </c>
      <c r="H153" s="149" t="s">
        <v>1</v>
      </c>
      <c r="I153" s="151"/>
      <c r="L153" s="148"/>
      <c r="M153" s="152"/>
      <c r="T153" s="153"/>
      <c r="AT153" s="149" t="s">
        <v>137</v>
      </c>
      <c r="AU153" s="149" t="s">
        <v>87</v>
      </c>
      <c r="AV153" s="12" t="s">
        <v>85</v>
      </c>
      <c r="AW153" s="12" t="s">
        <v>33</v>
      </c>
      <c r="AX153" s="12" t="s">
        <v>77</v>
      </c>
      <c r="AY153" s="149" t="s">
        <v>123</v>
      </c>
    </row>
    <row r="154" spans="2:65" s="13" customFormat="1" ht="11.25">
      <c r="B154" s="154"/>
      <c r="D154" s="144" t="s">
        <v>137</v>
      </c>
      <c r="E154" s="155" t="s">
        <v>1</v>
      </c>
      <c r="F154" s="156" t="s">
        <v>170</v>
      </c>
      <c r="H154" s="157">
        <v>1</v>
      </c>
      <c r="I154" s="158"/>
      <c r="L154" s="154"/>
      <c r="M154" s="159"/>
      <c r="T154" s="160"/>
      <c r="AT154" s="155" t="s">
        <v>137</v>
      </c>
      <c r="AU154" s="155" t="s">
        <v>87</v>
      </c>
      <c r="AV154" s="13" t="s">
        <v>87</v>
      </c>
      <c r="AW154" s="13" t="s">
        <v>33</v>
      </c>
      <c r="AX154" s="13" t="s">
        <v>85</v>
      </c>
      <c r="AY154" s="155" t="s">
        <v>123</v>
      </c>
    </row>
    <row r="155" spans="2:65" s="12" customFormat="1" ht="11.25">
      <c r="B155" s="148"/>
      <c r="D155" s="144" t="s">
        <v>137</v>
      </c>
      <c r="E155" s="149" t="s">
        <v>1</v>
      </c>
      <c r="F155" s="150" t="s">
        <v>171</v>
      </c>
      <c r="H155" s="149" t="s">
        <v>1</v>
      </c>
      <c r="I155" s="151"/>
      <c r="L155" s="148"/>
      <c r="M155" s="152"/>
      <c r="T155" s="153"/>
      <c r="AT155" s="149" t="s">
        <v>137</v>
      </c>
      <c r="AU155" s="149" t="s">
        <v>87</v>
      </c>
      <c r="AV155" s="12" t="s">
        <v>85</v>
      </c>
      <c r="AW155" s="12" t="s">
        <v>33</v>
      </c>
      <c r="AX155" s="12" t="s">
        <v>77</v>
      </c>
      <c r="AY155" s="149" t="s">
        <v>123</v>
      </c>
    </row>
    <row r="156" spans="2:65" s="1" customFormat="1" ht="16.5" customHeight="1">
      <c r="B156" s="31"/>
      <c r="C156" s="131" t="s">
        <v>172</v>
      </c>
      <c r="D156" s="131" t="s">
        <v>129</v>
      </c>
      <c r="E156" s="132" t="s">
        <v>173</v>
      </c>
      <c r="F156" s="133" t="s">
        <v>174</v>
      </c>
      <c r="G156" s="134" t="s">
        <v>175</v>
      </c>
      <c r="H156" s="135">
        <v>8000</v>
      </c>
      <c r="I156" s="136"/>
      <c r="J156" s="137">
        <f>ROUND(I156*H156,2)</f>
        <v>0</v>
      </c>
      <c r="K156" s="133" t="s">
        <v>1</v>
      </c>
      <c r="L156" s="31"/>
      <c r="M156" s="138" t="s">
        <v>1</v>
      </c>
      <c r="N156" s="139" t="s">
        <v>42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134</v>
      </c>
      <c r="AT156" s="142" t="s">
        <v>129</v>
      </c>
      <c r="AU156" s="142" t="s">
        <v>87</v>
      </c>
      <c r="AY156" s="16" t="s">
        <v>123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85</v>
      </c>
      <c r="BK156" s="143">
        <f>ROUND(I156*H156,2)</f>
        <v>0</v>
      </c>
      <c r="BL156" s="16" t="s">
        <v>134</v>
      </c>
      <c r="BM156" s="142" t="s">
        <v>176</v>
      </c>
    </row>
    <row r="157" spans="2:65" s="1" customFormat="1" ht="11.25">
      <c r="B157" s="31"/>
      <c r="D157" s="144" t="s">
        <v>136</v>
      </c>
      <c r="F157" s="145" t="s">
        <v>174</v>
      </c>
      <c r="I157" s="146"/>
      <c r="L157" s="31"/>
      <c r="M157" s="147"/>
      <c r="T157" s="55"/>
      <c r="AT157" s="16" t="s">
        <v>136</v>
      </c>
      <c r="AU157" s="16" t="s">
        <v>87</v>
      </c>
    </row>
    <row r="158" spans="2:65" s="12" customFormat="1" ht="11.25">
      <c r="B158" s="148"/>
      <c r="D158" s="144" t="s">
        <v>137</v>
      </c>
      <c r="E158" s="149" t="s">
        <v>1</v>
      </c>
      <c r="F158" s="150" t="s">
        <v>169</v>
      </c>
      <c r="H158" s="149" t="s">
        <v>1</v>
      </c>
      <c r="I158" s="151"/>
      <c r="L158" s="148"/>
      <c r="M158" s="152"/>
      <c r="T158" s="153"/>
      <c r="AT158" s="149" t="s">
        <v>137</v>
      </c>
      <c r="AU158" s="149" t="s">
        <v>87</v>
      </c>
      <c r="AV158" s="12" t="s">
        <v>85</v>
      </c>
      <c r="AW158" s="12" t="s">
        <v>33</v>
      </c>
      <c r="AX158" s="12" t="s">
        <v>77</v>
      </c>
      <c r="AY158" s="149" t="s">
        <v>123</v>
      </c>
    </row>
    <row r="159" spans="2:65" s="13" customFormat="1" ht="11.25">
      <c r="B159" s="154"/>
      <c r="D159" s="144" t="s">
        <v>137</v>
      </c>
      <c r="E159" s="155" t="s">
        <v>1</v>
      </c>
      <c r="F159" s="156" t="s">
        <v>177</v>
      </c>
      <c r="H159" s="157">
        <v>8000</v>
      </c>
      <c r="I159" s="158"/>
      <c r="L159" s="154"/>
      <c r="M159" s="159"/>
      <c r="T159" s="160"/>
      <c r="AT159" s="155" t="s">
        <v>137</v>
      </c>
      <c r="AU159" s="155" t="s">
        <v>87</v>
      </c>
      <c r="AV159" s="13" t="s">
        <v>87</v>
      </c>
      <c r="AW159" s="13" t="s">
        <v>33</v>
      </c>
      <c r="AX159" s="13" t="s">
        <v>85</v>
      </c>
      <c r="AY159" s="155" t="s">
        <v>123</v>
      </c>
    </row>
    <row r="160" spans="2:65" s="12" customFormat="1" ht="11.25">
      <c r="B160" s="148"/>
      <c r="D160" s="144" t="s">
        <v>137</v>
      </c>
      <c r="E160" s="149" t="s">
        <v>1</v>
      </c>
      <c r="F160" s="150" t="s">
        <v>178</v>
      </c>
      <c r="H160" s="149" t="s">
        <v>1</v>
      </c>
      <c r="I160" s="151"/>
      <c r="L160" s="148"/>
      <c r="M160" s="152"/>
      <c r="T160" s="153"/>
      <c r="AT160" s="149" t="s">
        <v>137</v>
      </c>
      <c r="AU160" s="149" t="s">
        <v>87</v>
      </c>
      <c r="AV160" s="12" t="s">
        <v>85</v>
      </c>
      <c r="AW160" s="12" t="s">
        <v>33</v>
      </c>
      <c r="AX160" s="12" t="s">
        <v>77</v>
      </c>
      <c r="AY160" s="149" t="s">
        <v>123</v>
      </c>
    </row>
    <row r="161" spans="2:65" s="1" customFormat="1" ht="16.5" customHeight="1">
      <c r="B161" s="31"/>
      <c r="C161" s="131" t="s">
        <v>179</v>
      </c>
      <c r="D161" s="131" t="s">
        <v>129</v>
      </c>
      <c r="E161" s="132" t="s">
        <v>180</v>
      </c>
      <c r="F161" s="133" t="s">
        <v>181</v>
      </c>
      <c r="G161" s="134" t="s">
        <v>132</v>
      </c>
      <c r="H161" s="135">
        <v>1</v>
      </c>
      <c r="I161" s="136"/>
      <c r="J161" s="137">
        <f>ROUND(I161*H161,2)</f>
        <v>0</v>
      </c>
      <c r="K161" s="133" t="s">
        <v>1</v>
      </c>
      <c r="L161" s="31"/>
      <c r="M161" s="138" t="s">
        <v>1</v>
      </c>
      <c r="N161" s="139" t="s">
        <v>42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134</v>
      </c>
      <c r="AT161" s="142" t="s">
        <v>129</v>
      </c>
      <c r="AU161" s="142" t="s">
        <v>87</v>
      </c>
      <c r="AY161" s="16" t="s">
        <v>123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85</v>
      </c>
      <c r="BK161" s="143">
        <f>ROUND(I161*H161,2)</f>
        <v>0</v>
      </c>
      <c r="BL161" s="16" t="s">
        <v>134</v>
      </c>
      <c r="BM161" s="142" t="s">
        <v>182</v>
      </c>
    </row>
    <row r="162" spans="2:65" s="1" customFormat="1" ht="11.25">
      <c r="B162" s="31"/>
      <c r="D162" s="144" t="s">
        <v>136</v>
      </c>
      <c r="F162" s="145" t="s">
        <v>181</v>
      </c>
      <c r="I162" s="146"/>
      <c r="L162" s="31"/>
      <c r="M162" s="147"/>
      <c r="T162" s="55"/>
      <c r="AT162" s="16" t="s">
        <v>136</v>
      </c>
      <c r="AU162" s="16" t="s">
        <v>87</v>
      </c>
    </row>
    <row r="163" spans="2:65" s="12" customFormat="1" ht="11.25">
      <c r="B163" s="148"/>
      <c r="D163" s="144" t="s">
        <v>137</v>
      </c>
      <c r="E163" s="149" t="s">
        <v>1</v>
      </c>
      <c r="F163" s="150" t="s">
        <v>183</v>
      </c>
      <c r="H163" s="149" t="s">
        <v>1</v>
      </c>
      <c r="I163" s="151"/>
      <c r="L163" s="148"/>
      <c r="M163" s="152"/>
      <c r="T163" s="153"/>
      <c r="AT163" s="149" t="s">
        <v>137</v>
      </c>
      <c r="AU163" s="149" t="s">
        <v>87</v>
      </c>
      <c r="AV163" s="12" t="s">
        <v>85</v>
      </c>
      <c r="AW163" s="12" t="s">
        <v>33</v>
      </c>
      <c r="AX163" s="12" t="s">
        <v>77</v>
      </c>
      <c r="AY163" s="149" t="s">
        <v>123</v>
      </c>
    </row>
    <row r="164" spans="2:65" s="13" customFormat="1" ht="11.25">
      <c r="B164" s="154"/>
      <c r="D164" s="144" t="s">
        <v>137</v>
      </c>
      <c r="E164" s="155" t="s">
        <v>1</v>
      </c>
      <c r="F164" s="156" t="s">
        <v>184</v>
      </c>
      <c r="H164" s="157">
        <v>1</v>
      </c>
      <c r="I164" s="158"/>
      <c r="L164" s="154"/>
      <c r="M164" s="159"/>
      <c r="T164" s="160"/>
      <c r="AT164" s="155" t="s">
        <v>137</v>
      </c>
      <c r="AU164" s="155" t="s">
        <v>87</v>
      </c>
      <c r="AV164" s="13" t="s">
        <v>87</v>
      </c>
      <c r="AW164" s="13" t="s">
        <v>33</v>
      </c>
      <c r="AX164" s="13" t="s">
        <v>85</v>
      </c>
      <c r="AY164" s="155" t="s">
        <v>123</v>
      </c>
    </row>
    <row r="165" spans="2:65" s="1" customFormat="1" ht="16.5" customHeight="1">
      <c r="B165" s="31"/>
      <c r="C165" s="131" t="s">
        <v>185</v>
      </c>
      <c r="D165" s="131" t="s">
        <v>129</v>
      </c>
      <c r="E165" s="132" t="s">
        <v>186</v>
      </c>
      <c r="F165" s="133" t="s">
        <v>187</v>
      </c>
      <c r="G165" s="134" t="s">
        <v>175</v>
      </c>
      <c r="H165" s="135">
        <v>8000</v>
      </c>
      <c r="I165" s="136"/>
      <c r="J165" s="137">
        <f>ROUND(I165*H165,2)</f>
        <v>0</v>
      </c>
      <c r="K165" s="133" t="s">
        <v>1</v>
      </c>
      <c r="L165" s="31"/>
      <c r="M165" s="138" t="s">
        <v>1</v>
      </c>
      <c r="N165" s="139" t="s">
        <v>42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134</v>
      </c>
      <c r="AT165" s="142" t="s">
        <v>129</v>
      </c>
      <c r="AU165" s="142" t="s">
        <v>87</v>
      </c>
      <c r="AY165" s="16" t="s">
        <v>123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85</v>
      </c>
      <c r="BK165" s="143">
        <f>ROUND(I165*H165,2)</f>
        <v>0</v>
      </c>
      <c r="BL165" s="16" t="s">
        <v>134</v>
      </c>
      <c r="BM165" s="142" t="s">
        <v>188</v>
      </c>
    </row>
    <row r="166" spans="2:65" s="1" customFormat="1" ht="11.25">
      <c r="B166" s="31"/>
      <c r="D166" s="144" t="s">
        <v>136</v>
      </c>
      <c r="F166" s="145" t="s">
        <v>187</v>
      </c>
      <c r="I166" s="146"/>
      <c r="L166" s="31"/>
      <c r="M166" s="147"/>
      <c r="T166" s="55"/>
      <c r="AT166" s="16" t="s">
        <v>136</v>
      </c>
      <c r="AU166" s="16" t="s">
        <v>87</v>
      </c>
    </row>
    <row r="167" spans="2:65" s="12" customFormat="1" ht="11.25">
      <c r="B167" s="148"/>
      <c r="D167" s="144" t="s">
        <v>137</v>
      </c>
      <c r="E167" s="149" t="s">
        <v>1</v>
      </c>
      <c r="F167" s="150" t="s">
        <v>183</v>
      </c>
      <c r="H167" s="149" t="s">
        <v>1</v>
      </c>
      <c r="I167" s="151"/>
      <c r="L167" s="148"/>
      <c r="M167" s="152"/>
      <c r="T167" s="153"/>
      <c r="AT167" s="149" t="s">
        <v>137</v>
      </c>
      <c r="AU167" s="149" t="s">
        <v>87</v>
      </c>
      <c r="AV167" s="12" t="s">
        <v>85</v>
      </c>
      <c r="AW167" s="12" t="s">
        <v>33</v>
      </c>
      <c r="AX167" s="12" t="s">
        <v>77</v>
      </c>
      <c r="AY167" s="149" t="s">
        <v>123</v>
      </c>
    </row>
    <row r="168" spans="2:65" s="13" customFormat="1" ht="11.25">
      <c r="B168" s="154"/>
      <c r="D168" s="144" t="s">
        <v>137</v>
      </c>
      <c r="E168" s="155" t="s">
        <v>1</v>
      </c>
      <c r="F168" s="156" t="s">
        <v>189</v>
      </c>
      <c r="H168" s="157">
        <v>8000</v>
      </c>
      <c r="I168" s="158"/>
      <c r="L168" s="154"/>
      <c r="M168" s="159"/>
      <c r="T168" s="160"/>
      <c r="AT168" s="155" t="s">
        <v>137</v>
      </c>
      <c r="AU168" s="155" t="s">
        <v>87</v>
      </c>
      <c r="AV168" s="13" t="s">
        <v>87</v>
      </c>
      <c r="AW168" s="13" t="s">
        <v>33</v>
      </c>
      <c r="AX168" s="13" t="s">
        <v>85</v>
      </c>
      <c r="AY168" s="155" t="s">
        <v>123</v>
      </c>
    </row>
    <row r="169" spans="2:65" s="12" customFormat="1" ht="11.25">
      <c r="B169" s="148"/>
      <c r="D169" s="144" t="s">
        <v>137</v>
      </c>
      <c r="E169" s="149" t="s">
        <v>1</v>
      </c>
      <c r="F169" s="150" t="s">
        <v>178</v>
      </c>
      <c r="H169" s="149" t="s">
        <v>1</v>
      </c>
      <c r="I169" s="151"/>
      <c r="L169" s="148"/>
      <c r="M169" s="152"/>
      <c r="T169" s="153"/>
      <c r="AT169" s="149" t="s">
        <v>137</v>
      </c>
      <c r="AU169" s="149" t="s">
        <v>87</v>
      </c>
      <c r="AV169" s="12" t="s">
        <v>85</v>
      </c>
      <c r="AW169" s="12" t="s">
        <v>33</v>
      </c>
      <c r="AX169" s="12" t="s">
        <v>77</v>
      </c>
      <c r="AY169" s="149" t="s">
        <v>123</v>
      </c>
    </row>
    <row r="170" spans="2:65" s="11" customFormat="1" ht="22.9" customHeight="1">
      <c r="B170" s="119"/>
      <c r="D170" s="120" t="s">
        <v>76</v>
      </c>
      <c r="E170" s="129" t="s">
        <v>190</v>
      </c>
      <c r="F170" s="129" t="s">
        <v>191</v>
      </c>
      <c r="I170" s="122"/>
      <c r="J170" s="130">
        <f>BK170</f>
        <v>0</v>
      </c>
      <c r="L170" s="119"/>
      <c r="M170" s="124"/>
      <c r="P170" s="125">
        <f>SUM(P171:P173)</f>
        <v>0</v>
      </c>
      <c r="R170" s="125">
        <f>SUM(R171:R173)</f>
        <v>0</v>
      </c>
      <c r="T170" s="126">
        <f>SUM(T171:T173)</f>
        <v>0</v>
      </c>
      <c r="AR170" s="120" t="s">
        <v>126</v>
      </c>
      <c r="AT170" s="127" t="s">
        <v>76</v>
      </c>
      <c r="AU170" s="127" t="s">
        <v>85</v>
      </c>
      <c r="AY170" s="120" t="s">
        <v>123</v>
      </c>
      <c r="BK170" s="128">
        <f>SUM(BK171:BK173)</f>
        <v>0</v>
      </c>
    </row>
    <row r="171" spans="2:65" s="1" customFormat="1" ht="16.5" customHeight="1">
      <c r="B171" s="31"/>
      <c r="C171" s="131" t="s">
        <v>192</v>
      </c>
      <c r="D171" s="131" t="s">
        <v>129</v>
      </c>
      <c r="E171" s="132" t="s">
        <v>193</v>
      </c>
      <c r="F171" s="133" t="s">
        <v>194</v>
      </c>
      <c r="G171" s="134" t="s">
        <v>132</v>
      </c>
      <c r="H171" s="135">
        <v>1</v>
      </c>
      <c r="I171" s="136"/>
      <c r="J171" s="137">
        <f>ROUND(I171*H171,2)</f>
        <v>0</v>
      </c>
      <c r="K171" s="133" t="s">
        <v>133</v>
      </c>
      <c r="L171" s="31"/>
      <c r="M171" s="138" t="s">
        <v>1</v>
      </c>
      <c r="N171" s="139" t="s">
        <v>42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134</v>
      </c>
      <c r="AT171" s="142" t="s">
        <v>129</v>
      </c>
      <c r="AU171" s="142" t="s">
        <v>87</v>
      </c>
      <c r="AY171" s="16" t="s">
        <v>123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85</v>
      </c>
      <c r="BK171" s="143">
        <f>ROUND(I171*H171,2)</f>
        <v>0</v>
      </c>
      <c r="BL171" s="16" t="s">
        <v>134</v>
      </c>
      <c r="BM171" s="142" t="s">
        <v>195</v>
      </c>
    </row>
    <row r="172" spans="2:65" s="1" customFormat="1" ht="11.25">
      <c r="B172" s="31"/>
      <c r="D172" s="144" t="s">
        <v>136</v>
      </c>
      <c r="F172" s="145" t="s">
        <v>194</v>
      </c>
      <c r="I172" s="146"/>
      <c r="L172" s="31"/>
      <c r="M172" s="147"/>
      <c r="T172" s="55"/>
      <c r="AT172" s="16" t="s">
        <v>136</v>
      </c>
      <c r="AU172" s="16" t="s">
        <v>87</v>
      </c>
    </row>
    <row r="173" spans="2:65" s="13" customFormat="1" ht="11.25">
      <c r="B173" s="154"/>
      <c r="D173" s="144" t="s">
        <v>137</v>
      </c>
      <c r="E173" s="155" t="s">
        <v>1</v>
      </c>
      <c r="F173" s="156" t="s">
        <v>196</v>
      </c>
      <c r="H173" s="157">
        <v>1</v>
      </c>
      <c r="I173" s="158"/>
      <c r="L173" s="154"/>
      <c r="M173" s="159"/>
      <c r="T173" s="160"/>
      <c r="AT173" s="155" t="s">
        <v>137</v>
      </c>
      <c r="AU173" s="155" t="s">
        <v>87</v>
      </c>
      <c r="AV173" s="13" t="s">
        <v>87</v>
      </c>
      <c r="AW173" s="13" t="s">
        <v>33</v>
      </c>
      <c r="AX173" s="13" t="s">
        <v>85</v>
      </c>
      <c r="AY173" s="155" t="s">
        <v>123</v>
      </c>
    </row>
    <row r="174" spans="2:65" s="11" customFormat="1" ht="22.9" customHeight="1">
      <c r="B174" s="119"/>
      <c r="D174" s="120" t="s">
        <v>76</v>
      </c>
      <c r="E174" s="129" t="s">
        <v>197</v>
      </c>
      <c r="F174" s="129" t="s">
        <v>198</v>
      </c>
      <c r="I174" s="122"/>
      <c r="J174" s="130">
        <f>BK174</f>
        <v>0</v>
      </c>
      <c r="L174" s="119"/>
      <c r="M174" s="124"/>
      <c r="P174" s="125">
        <f>SUM(P175:P177)</f>
        <v>0</v>
      </c>
      <c r="R174" s="125">
        <f>SUM(R175:R177)</f>
        <v>0</v>
      </c>
      <c r="T174" s="126">
        <f>SUM(T175:T177)</f>
        <v>0</v>
      </c>
      <c r="AR174" s="120" t="s">
        <v>126</v>
      </c>
      <c r="AT174" s="127" t="s">
        <v>76</v>
      </c>
      <c r="AU174" s="127" t="s">
        <v>85</v>
      </c>
      <c r="AY174" s="120" t="s">
        <v>123</v>
      </c>
      <c r="BK174" s="128">
        <f>SUM(BK175:BK177)</f>
        <v>0</v>
      </c>
    </row>
    <row r="175" spans="2:65" s="1" customFormat="1" ht="16.5" customHeight="1">
      <c r="B175" s="31"/>
      <c r="C175" s="131" t="s">
        <v>199</v>
      </c>
      <c r="D175" s="131" t="s">
        <v>129</v>
      </c>
      <c r="E175" s="132" t="s">
        <v>200</v>
      </c>
      <c r="F175" s="133" t="s">
        <v>201</v>
      </c>
      <c r="G175" s="134" t="s">
        <v>132</v>
      </c>
      <c r="H175" s="135">
        <v>1</v>
      </c>
      <c r="I175" s="136"/>
      <c r="J175" s="137">
        <f>ROUND(I175*H175,2)</f>
        <v>0</v>
      </c>
      <c r="K175" s="133" t="s">
        <v>1</v>
      </c>
      <c r="L175" s="31"/>
      <c r="M175" s="138" t="s">
        <v>1</v>
      </c>
      <c r="N175" s="139" t="s">
        <v>42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134</v>
      </c>
      <c r="AT175" s="142" t="s">
        <v>129</v>
      </c>
      <c r="AU175" s="142" t="s">
        <v>87</v>
      </c>
      <c r="AY175" s="16" t="s">
        <v>123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85</v>
      </c>
      <c r="BK175" s="143">
        <f>ROUND(I175*H175,2)</f>
        <v>0</v>
      </c>
      <c r="BL175" s="16" t="s">
        <v>134</v>
      </c>
      <c r="BM175" s="142" t="s">
        <v>202</v>
      </c>
    </row>
    <row r="176" spans="2:65" s="1" customFormat="1" ht="11.25">
      <c r="B176" s="31"/>
      <c r="D176" s="144" t="s">
        <v>136</v>
      </c>
      <c r="F176" s="145" t="s">
        <v>201</v>
      </c>
      <c r="I176" s="146"/>
      <c r="L176" s="31"/>
      <c r="M176" s="147"/>
      <c r="T176" s="55"/>
      <c r="AT176" s="16" t="s">
        <v>136</v>
      </c>
      <c r="AU176" s="16" t="s">
        <v>87</v>
      </c>
    </row>
    <row r="177" spans="2:51" s="13" customFormat="1" ht="11.25">
      <c r="B177" s="154"/>
      <c r="D177" s="144" t="s">
        <v>137</v>
      </c>
      <c r="E177" s="155" t="s">
        <v>1</v>
      </c>
      <c r="F177" s="156" t="s">
        <v>162</v>
      </c>
      <c r="H177" s="157">
        <v>1</v>
      </c>
      <c r="I177" s="158"/>
      <c r="L177" s="154"/>
      <c r="M177" s="161"/>
      <c r="N177" s="162"/>
      <c r="O177" s="162"/>
      <c r="P177" s="162"/>
      <c r="Q177" s="162"/>
      <c r="R177" s="162"/>
      <c r="S177" s="162"/>
      <c r="T177" s="163"/>
      <c r="AT177" s="155" t="s">
        <v>137</v>
      </c>
      <c r="AU177" s="155" t="s">
        <v>87</v>
      </c>
      <c r="AV177" s="13" t="s">
        <v>87</v>
      </c>
      <c r="AW177" s="13" t="s">
        <v>33</v>
      </c>
      <c r="AX177" s="13" t="s">
        <v>85</v>
      </c>
      <c r="AY177" s="155" t="s">
        <v>123</v>
      </c>
    </row>
    <row r="178" spans="2:51" s="1" customFormat="1" ht="6.95" customHeight="1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31"/>
    </row>
  </sheetData>
  <sheetProtection algorithmName="SHA-512" hashValue="yU0huAv0FOGevexpdAwAxpo1un4ANWOAUO6Jd9PHn4265c8W7WeIEFoEmLOKEGreCJs1/s49DzS5MMnBqzC3rg==" saltValue="rZ9iWsH0ovJEjTzlXJF1vuUhsILiBUACwBG6BEqwAsJOhzg44vjaqW422PvFw5h9WRX3//3jJGAzkO4/mKFRYw==" spinCount="100000" sheet="1" objects="1" scenarios="1" formatColumns="0" formatRows="0" autoFilter="0"/>
  <autoFilter ref="C122:K177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9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Oprava vozovky MK v Jiráskově ulici v Třeboni</v>
      </c>
      <c r="F7" s="223"/>
      <c r="G7" s="223"/>
      <c r="H7" s="223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203" t="s">
        <v>203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91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5. 9. 2024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7"/>
      <c r="G18" s="187"/>
      <c r="H18" s="187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ROUND((SUM(BE123:BE390)),  2)</f>
        <v>0</v>
      </c>
      <c r="I33" s="91">
        <v>0.21</v>
      </c>
      <c r="J33" s="90">
        <f>ROUND(((SUM(BE123:BE390))*I33),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ROUND((SUM(BF123:BF390)),  2)</f>
        <v>0</v>
      </c>
      <c r="I34" s="91">
        <v>0.12</v>
      </c>
      <c r="J34" s="90">
        <f>ROUND(((SUM(BF123:BF390))*I34),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ROUND((SUM(BG123:BG390)),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ROUND((SUM(BH123:BH390)),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ROUND((SUM(BI123:BI390)),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Oprava vozovky MK v Jiráskově ulici v Třeboni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203" t="str">
        <f>E9</f>
        <v>101 - Komunikace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Třeboň</v>
      </c>
      <c r="I89" s="26" t="s">
        <v>22</v>
      </c>
      <c r="J89" s="51" t="str">
        <f>IF(J12="","",J12)</f>
        <v>5. 9. 2024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Třeboň</v>
      </c>
      <c r="I91" s="26" t="s">
        <v>30</v>
      </c>
      <c r="J91" s="29" t="str">
        <f>E21</f>
        <v>WAY project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J123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204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205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206</v>
      </c>
      <c r="E99" s="109"/>
      <c r="F99" s="109"/>
      <c r="G99" s="109"/>
      <c r="H99" s="109"/>
      <c r="I99" s="109"/>
      <c r="J99" s="110">
        <f>J210</f>
        <v>0</v>
      </c>
      <c r="L99" s="107"/>
    </row>
    <row r="100" spans="2:12" s="9" customFormat="1" ht="19.899999999999999" customHeight="1">
      <c r="B100" s="107"/>
      <c r="D100" s="108" t="s">
        <v>207</v>
      </c>
      <c r="E100" s="109"/>
      <c r="F100" s="109"/>
      <c r="G100" s="109"/>
      <c r="H100" s="109"/>
      <c r="I100" s="109"/>
      <c r="J100" s="110">
        <f>J266</f>
        <v>0</v>
      </c>
      <c r="L100" s="107"/>
    </row>
    <row r="101" spans="2:12" s="9" customFormat="1" ht="19.899999999999999" customHeight="1">
      <c r="B101" s="107"/>
      <c r="D101" s="108" t="s">
        <v>208</v>
      </c>
      <c r="E101" s="109"/>
      <c r="F101" s="109"/>
      <c r="G101" s="109"/>
      <c r="H101" s="109"/>
      <c r="I101" s="109"/>
      <c r="J101" s="110">
        <f>J281</f>
        <v>0</v>
      </c>
      <c r="L101" s="107"/>
    </row>
    <row r="102" spans="2:12" s="9" customFormat="1" ht="19.899999999999999" customHeight="1">
      <c r="B102" s="107"/>
      <c r="D102" s="108" t="s">
        <v>209</v>
      </c>
      <c r="E102" s="109"/>
      <c r="F102" s="109"/>
      <c r="G102" s="109"/>
      <c r="H102" s="109"/>
      <c r="I102" s="109"/>
      <c r="J102" s="110">
        <f>J332</f>
        <v>0</v>
      </c>
      <c r="L102" s="107"/>
    </row>
    <row r="103" spans="2:12" s="9" customFormat="1" ht="19.899999999999999" customHeight="1">
      <c r="B103" s="107"/>
      <c r="D103" s="108" t="s">
        <v>210</v>
      </c>
      <c r="E103" s="109"/>
      <c r="F103" s="109"/>
      <c r="G103" s="109"/>
      <c r="H103" s="109"/>
      <c r="I103" s="109"/>
      <c r="J103" s="110">
        <f>J388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22" t="str">
        <f>E7</f>
        <v>Oprava vozovky MK v Jiráskově ulici v Třeboni</v>
      </c>
      <c r="F113" s="223"/>
      <c r="G113" s="223"/>
      <c r="H113" s="223"/>
      <c r="L113" s="31"/>
    </row>
    <row r="114" spans="2:65" s="1" customFormat="1" ht="12" customHeight="1">
      <c r="B114" s="31"/>
      <c r="C114" s="26" t="s">
        <v>93</v>
      </c>
      <c r="L114" s="31"/>
    </row>
    <row r="115" spans="2:65" s="1" customFormat="1" ht="16.5" customHeight="1">
      <c r="B115" s="31"/>
      <c r="E115" s="203" t="str">
        <f>E9</f>
        <v>101 - Komunikace</v>
      </c>
      <c r="F115" s="224"/>
      <c r="G115" s="224"/>
      <c r="H115" s="224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Třeboň</v>
      </c>
      <c r="I117" s="26" t="s">
        <v>22</v>
      </c>
      <c r="J117" s="51" t="str">
        <f>IF(J12="","",J12)</f>
        <v>5. 9. 2024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>Město Třeboň</v>
      </c>
      <c r="I119" s="26" t="s">
        <v>30</v>
      </c>
      <c r="J119" s="29" t="str">
        <f>E21</f>
        <v>WAY project s.r.o.</v>
      </c>
      <c r="L119" s="31"/>
    </row>
    <row r="120" spans="2:65" s="1" customFormat="1" ht="15.2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108</v>
      </c>
      <c r="D122" s="113" t="s">
        <v>62</v>
      </c>
      <c r="E122" s="113" t="s">
        <v>58</v>
      </c>
      <c r="F122" s="113" t="s">
        <v>59</v>
      </c>
      <c r="G122" s="113" t="s">
        <v>109</v>
      </c>
      <c r="H122" s="113" t="s">
        <v>110</v>
      </c>
      <c r="I122" s="113" t="s">
        <v>111</v>
      </c>
      <c r="J122" s="113" t="s">
        <v>97</v>
      </c>
      <c r="K122" s="114" t="s">
        <v>112</v>
      </c>
      <c r="L122" s="111"/>
      <c r="M122" s="58" t="s">
        <v>1</v>
      </c>
      <c r="N122" s="59" t="s">
        <v>41</v>
      </c>
      <c r="O122" s="59" t="s">
        <v>113</v>
      </c>
      <c r="P122" s="59" t="s">
        <v>114</v>
      </c>
      <c r="Q122" s="59" t="s">
        <v>115</v>
      </c>
      <c r="R122" s="59" t="s">
        <v>116</v>
      </c>
      <c r="S122" s="59" t="s">
        <v>117</v>
      </c>
      <c r="T122" s="60" t="s">
        <v>118</v>
      </c>
    </row>
    <row r="123" spans="2:65" s="1" customFormat="1" ht="22.9" customHeight="1">
      <c r="B123" s="31"/>
      <c r="C123" s="63" t="s">
        <v>119</v>
      </c>
      <c r="J123" s="115">
        <f>BK123</f>
        <v>0</v>
      </c>
      <c r="L123" s="31"/>
      <c r="M123" s="61"/>
      <c r="N123" s="52"/>
      <c r="O123" s="52"/>
      <c r="P123" s="116">
        <f>P124</f>
        <v>0</v>
      </c>
      <c r="Q123" s="52"/>
      <c r="R123" s="116">
        <f>R124</f>
        <v>236.79493030000003</v>
      </c>
      <c r="S123" s="52"/>
      <c r="T123" s="117">
        <f>T124</f>
        <v>380.67667</v>
      </c>
      <c r="AT123" s="16" t="s">
        <v>76</v>
      </c>
      <c r="AU123" s="16" t="s">
        <v>99</v>
      </c>
      <c r="BK123" s="118">
        <f>BK124</f>
        <v>0</v>
      </c>
    </row>
    <row r="124" spans="2:65" s="11" customFormat="1" ht="25.9" customHeight="1">
      <c r="B124" s="119"/>
      <c r="D124" s="120" t="s">
        <v>76</v>
      </c>
      <c r="E124" s="121" t="s">
        <v>211</v>
      </c>
      <c r="F124" s="121" t="s">
        <v>212</v>
      </c>
      <c r="I124" s="122"/>
      <c r="J124" s="123">
        <f>BK124</f>
        <v>0</v>
      </c>
      <c r="L124" s="119"/>
      <c r="M124" s="124"/>
      <c r="P124" s="125">
        <f>P125+P210+P266+P281+P332+P388</f>
        <v>0</v>
      </c>
      <c r="R124" s="125">
        <f>R125+R210+R266+R281+R332+R388</f>
        <v>236.79493030000003</v>
      </c>
      <c r="T124" s="126">
        <f>T125+T210+T266+T281+T332+T388</f>
        <v>380.67667</v>
      </c>
      <c r="AR124" s="120" t="s">
        <v>85</v>
      </c>
      <c r="AT124" s="127" t="s">
        <v>76</v>
      </c>
      <c r="AU124" s="127" t="s">
        <v>77</v>
      </c>
      <c r="AY124" s="120" t="s">
        <v>123</v>
      </c>
      <c r="BK124" s="128">
        <f>BK125+BK210+BK266+BK281+BK332+BK388</f>
        <v>0</v>
      </c>
    </row>
    <row r="125" spans="2:65" s="11" customFormat="1" ht="22.9" customHeight="1">
      <c r="B125" s="119"/>
      <c r="D125" s="120" t="s">
        <v>76</v>
      </c>
      <c r="E125" s="129" t="s">
        <v>85</v>
      </c>
      <c r="F125" s="129" t="s">
        <v>213</v>
      </c>
      <c r="I125" s="122"/>
      <c r="J125" s="130">
        <f>BK125</f>
        <v>0</v>
      </c>
      <c r="L125" s="119"/>
      <c r="M125" s="124"/>
      <c r="P125" s="125">
        <f>SUM(P126:P209)</f>
        <v>0</v>
      </c>
      <c r="R125" s="125">
        <f>SUM(R126:R209)</f>
        <v>38.527601900000001</v>
      </c>
      <c r="T125" s="126">
        <f>SUM(T126:T209)</f>
        <v>379.22667000000001</v>
      </c>
      <c r="AR125" s="120" t="s">
        <v>85</v>
      </c>
      <c r="AT125" s="127" t="s">
        <v>76</v>
      </c>
      <c r="AU125" s="127" t="s">
        <v>85</v>
      </c>
      <c r="AY125" s="120" t="s">
        <v>123</v>
      </c>
      <c r="BK125" s="128">
        <f>SUM(BK126:BK209)</f>
        <v>0</v>
      </c>
    </row>
    <row r="126" spans="2:65" s="1" customFormat="1" ht="16.5" customHeight="1">
      <c r="B126" s="31"/>
      <c r="C126" s="131" t="s">
        <v>85</v>
      </c>
      <c r="D126" s="131" t="s">
        <v>129</v>
      </c>
      <c r="E126" s="132" t="s">
        <v>214</v>
      </c>
      <c r="F126" s="133" t="s">
        <v>215</v>
      </c>
      <c r="G126" s="134" t="s">
        <v>216</v>
      </c>
      <c r="H126" s="135">
        <v>9.06</v>
      </c>
      <c r="I126" s="136"/>
      <c r="J126" s="137">
        <f>ROUND(I126*H126,2)</f>
        <v>0</v>
      </c>
      <c r="K126" s="133" t="s">
        <v>217</v>
      </c>
      <c r="L126" s="31"/>
      <c r="M126" s="138" t="s">
        <v>1</v>
      </c>
      <c r="N126" s="139" t="s">
        <v>42</v>
      </c>
      <c r="P126" s="140">
        <f>O126*H126</f>
        <v>0</v>
      </c>
      <c r="Q126" s="140">
        <v>0</v>
      </c>
      <c r="R126" s="140">
        <f>Q126*H126</f>
        <v>0</v>
      </c>
      <c r="S126" s="140">
        <v>0.26</v>
      </c>
      <c r="T126" s="141">
        <f>S126*H126</f>
        <v>2.3556000000000004</v>
      </c>
      <c r="AR126" s="142" t="s">
        <v>122</v>
      </c>
      <c r="AT126" s="142" t="s">
        <v>129</v>
      </c>
      <c r="AU126" s="142" t="s">
        <v>87</v>
      </c>
      <c r="AY126" s="16" t="s">
        <v>123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85</v>
      </c>
      <c r="BK126" s="143">
        <f>ROUND(I126*H126,2)</f>
        <v>0</v>
      </c>
      <c r="BL126" s="16" t="s">
        <v>122</v>
      </c>
      <c r="BM126" s="142" t="s">
        <v>218</v>
      </c>
    </row>
    <row r="127" spans="2:65" s="1" customFormat="1" ht="19.5">
      <c r="B127" s="31"/>
      <c r="D127" s="144" t="s">
        <v>136</v>
      </c>
      <c r="F127" s="145" t="s">
        <v>219</v>
      </c>
      <c r="I127" s="146"/>
      <c r="L127" s="31"/>
      <c r="M127" s="147"/>
      <c r="T127" s="55"/>
      <c r="AT127" s="16" t="s">
        <v>136</v>
      </c>
      <c r="AU127" s="16" t="s">
        <v>87</v>
      </c>
    </row>
    <row r="128" spans="2:65" s="13" customFormat="1" ht="11.25">
      <c r="B128" s="154"/>
      <c r="D128" s="144" t="s">
        <v>137</v>
      </c>
      <c r="E128" s="155" t="s">
        <v>1</v>
      </c>
      <c r="F128" s="156" t="s">
        <v>220</v>
      </c>
      <c r="H128" s="157">
        <v>4.8600000000000003</v>
      </c>
      <c r="I128" s="158"/>
      <c r="L128" s="154"/>
      <c r="M128" s="159"/>
      <c r="T128" s="160"/>
      <c r="AT128" s="155" t="s">
        <v>137</v>
      </c>
      <c r="AU128" s="155" t="s">
        <v>87</v>
      </c>
      <c r="AV128" s="13" t="s">
        <v>87</v>
      </c>
      <c r="AW128" s="13" t="s">
        <v>33</v>
      </c>
      <c r="AX128" s="13" t="s">
        <v>77</v>
      </c>
      <c r="AY128" s="155" t="s">
        <v>123</v>
      </c>
    </row>
    <row r="129" spans="2:65" s="13" customFormat="1" ht="11.25">
      <c r="B129" s="154"/>
      <c r="D129" s="144" t="s">
        <v>137</v>
      </c>
      <c r="E129" s="155" t="s">
        <v>1</v>
      </c>
      <c r="F129" s="156" t="s">
        <v>221</v>
      </c>
      <c r="H129" s="157">
        <v>4.2</v>
      </c>
      <c r="I129" s="158"/>
      <c r="L129" s="154"/>
      <c r="M129" s="159"/>
      <c r="T129" s="160"/>
      <c r="AT129" s="155" t="s">
        <v>137</v>
      </c>
      <c r="AU129" s="155" t="s">
        <v>87</v>
      </c>
      <c r="AV129" s="13" t="s">
        <v>87</v>
      </c>
      <c r="AW129" s="13" t="s">
        <v>33</v>
      </c>
      <c r="AX129" s="13" t="s">
        <v>77</v>
      </c>
      <c r="AY129" s="155" t="s">
        <v>123</v>
      </c>
    </row>
    <row r="130" spans="2:65" s="14" customFormat="1" ht="11.25">
      <c r="B130" s="164"/>
      <c r="D130" s="144" t="s">
        <v>137</v>
      </c>
      <c r="E130" s="165" t="s">
        <v>1</v>
      </c>
      <c r="F130" s="166" t="s">
        <v>222</v>
      </c>
      <c r="H130" s="167">
        <v>9.06</v>
      </c>
      <c r="I130" s="168"/>
      <c r="L130" s="164"/>
      <c r="M130" s="169"/>
      <c r="T130" s="170"/>
      <c r="AT130" s="165" t="s">
        <v>137</v>
      </c>
      <c r="AU130" s="165" t="s">
        <v>87</v>
      </c>
      <c r="AV130" s="14" t="s">
        <v>122</v>
      </c>
      <c r="AW130" s="14" t="s">
        <v>33</v>
      </c>
      <c r="AX130" s="14" t="s">
        <v>85</v>
      </c>
      <c r="AY130" s="165" t="s">
        <v>123</v>
      </c>
    </row>
    <row r="131" spans="2:65" s="1" customFormat="1" ht="16.5" customHeight="1">
      <c r="B131" s="31"/>
      <c r="C131" s="131" t="s">
        <v>87</v>
      </c>
      <c r="D131" s="131" t="s">
        <v>129</v>
      </c>
      <c r="E131" s="132" t="s">
        <v>223</v>
      </c>
      <c r="F131" s="133" t="s">
        <v>224</v>
      </c>
      <c r="G131" s="134" t="s">
        <v>216</v>
      </c>
      <c r="H131" s="135">
        <v>4.8600000000000003</v>
      </c>
      <c r="I131" s="136"/>
      <c r="J131" s="137">
        <f>ROUND(I131*H131,2)</f>
        <v>0</v>
      </c>
      <c r="K131" s="133" t="s">
        <v>217</v>
      </c>
      <c r="L131" s="31"/>
      <c r="M131" s="138" t="s">
        <v>1</v>
      </c>
      <c r="N131" s="139" t="s">
        <v>42</v>
      </c>
      <c r="P131" s="140">
        <f>O131*H131</f>
        <v>0</v>
      </c>
      <c r="Q131" s="140">
        <v>0</v>
      </c>
      <c r="R131" s="140">
        <f>Q131*H131</f>
        <v>0</v>
      </c>
      <c r="S131" s="140">
        <v>0.17</v>
      </c>
      <c r="T131" s="141">
        <f>S131*H131</f>
        <v>0.82620000000000016</v>
      </c>
      <c r="AR131" s="142" t="s">
        <v>122</v>
      </c>
      <c r="AT131" s="142" t="s">
        <v>129</v>
      </c>
      <c r="AU131" s="142" t="s">
        <v>87</v>
      </c>
      <c r="AY131" s="16" t="s">
        <v>123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85</v>
      </c>
      <c r="BK131" s="143">
        <f>ROUND(I131*H131,2)</f>
        <v>0</v>
      </c>
      <c r="BL131" s="16" t="s">
        <v>122</v>
      </c>
      <c r="BM131" s="142" t="s">
        <v>225</v>
      </c>
    </row>
    <row r="132" spans="2:65" s="1" customFormat="1" ht="19.5">
      <c r="B132" s="31"/>
      <c r="D132" s="144" t="s">
        <v>136</v>
      </c>
      <c r="F132" s="145" t="s">
        <v>226</v>
      </c>
      <c r="I132" s="146"/>
      <c r="L132" s="31"/>
      <c r="M132" s="147"/>
      <c r="T132" s="55"/>
      <c r="AT132" s="16" t="s">
        <v>136</v>
      </c>
      <c r="AU132" s="16" t="s">
        <v>87</v>
      </c>
    </row>
    <row r="133" spans="2:65" s="12" customFormat="1" ht="11.25">
      <c r="B133" s="148"/>
      <c r="D133" s="144" t="s">
        <v>137</v>
      </c>
      <c r="E133" s="149" t="s">
        <v>1</v>
      </c>
      <c r="F133" s="150" t="s">
        <v>227</v>
      </c>
      <c r="H133" s="149" t="s">
        <v>1</v>
      </c>
      <c r="I133" s="151"/>
      <c r="L133" s="148"/>
      <c r="M133" s="152"/>
      <c r="T133" s="153"/>
      <c r="AT133" s="149" t="s">
        <v>137</v>
      </c>
      <c r="AU133" s="149" t="s">
        <v>87</v>
      </c>
      <c r="AV133" s="12" t="s">
        <v>85</v>
      </c>
      <c r="AW133" s="12" t="s">
        <v>33</v>
      </c>
      <c r="AX133" s="12" t="s">
        <v>77</v>
      </c>
      <c r="AY133" s="149" t="s">
        <v>123</v>
      </c>
    </row>
    <row r="134" spans="2:65" s="13" customFormat="1" ht="11.25">
      <c r="B134" s="154"/>
      <c r="D134" s="144" t="s">
        <v>137</v>
      </c>
      <c r="E134" s="155" t="s">
        <v>1</v>
      </c>
      <c r="F134" s="156" t="s">
        <v>220</v>
      </c>
      <c r="H134" s="157">
        <v>4.8600000000000003</v>
      </c>
      <c r="I134" s="158"/>
      <c r="L134" s="154"/>
      <c r="M134" s="159"/>
      <c r="T134" s="160"/>
      <c r="AT134" s="155" t="s">
        <v>137</v>
      </c>
      <c r="AU134" s="155" t="s">
        <v>87</v>
      </c>
      <c r="AV134" s="13" t="s">
        <v>87</v>
      </c>
      <c r="AW134" s="13" t="s">
        <v>33</v>
      </c>
      <c r="AX134" s="13" t="s">
        <v>85</v>
      </c>
      <c r="AY134" s="155" t="s">
        <v>123</v>
      </c>
    </row>
    <row r="135" spans="2:65" s="1" customFormat="1" ht="16.5" customHeight="1">
      <c r="B135" s="31"/>
      <c r="C135" s="131" t="s">
        <v>145</v>
      </c>
      <c r="D135" s="131" t="s">
        <v>129</v>
      </c>
      <c r="E135" s="132" t="s">
        <v>228</v>
      </c>
      <c r="F135" s="133" t="s">
        <v>229</v>
      </c>
      <c r="G135" s="134" t="s">
        <v>216</v>
      </c>
      <c r="H135" s="135">
        <v>275</v>
      </c>
      <c r="I135" s="136"/>
      <c r="J135" s="137">
        <f>ROUND(I135*H135,2)</f>
        <v>0</v>
      </c>
      <c r="K135" s="133" t="s">
        <v>217</v>
      </c>
      <c r="L135" s="31"/>
      <c r="M135" s="138" t="s">
        <v>1</v>
      </c>
      <c r="N135" s="139" t="s">
        <v>42</v>
      </c>
      <c r="P135" s="140">
        <f>O135*H135</f>
        <v>0</v>
      </c>
      <c r="Q135" s="140">
        <v>0</v>
      </c>
      <c r="R135" s="140">
        <f>Q135*H135</f>
        <v>0</v>
      </c>
      <c r="S135" s="140">
        <v>0.28999999999999998</v>
      </c>
      <c r="T135" s="141">
        <f>S135*H135</f>
        <v>79.75</v>
      </c>
      <c r="AR135" s="142" t="s">
        <v>122</v>
      </c>
      <c r="AT135" s="142" t="s">
        <v>129</v>
      </c>
      <c r="AU135" s="142" t="s">
        <v>87</v>
      </c>
      <c r="AY135" s="16" t="s">
        <v>123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85</v>
      </c>
      <c r="BK135" s="143">
        <f>ROUND(I135*H135,2)</f>
        <v>0</v>
      </c>
      <c r="BL135" s="16" t="s">
        <v>122</v>
      </c>
      <c r="BM135" s="142" t="s">
        <v>230</v>
      </c>
    </row>
    <row r="136" spans="2:65" s="1" customFormat="1" ht="19.5">
      <c r="B136" s="31"/>
      <c r="D136" s="144" t="s">
        <v>136</v>
      </c>
      <c r="F136" s="145" t="s">
        <v>231</v>
      </c>
      <c r="I136" s="146"/>
      <c r="L136" s="31"/>
      <c r="M136" s="147"/>
      <c r="T136" s="55"/>
      <c r="AT136" s="16" t="s">
        <v>136</v>
      </c>
      <c r="AU136" s="16" t="s">
        <v>87</v>
      </c>
    </row>
    <row r="137" spans="2:65" s="12" customFormat="1" ht="11.25">
      <c r="B137" s="148"/>
      <c r="D137" s="144" t="s">
        <v>137</v>
      </c>
      <c r="E137" s="149" t="s">
        <v>1</v>
      </c>
      <c r="F137" s="150" t="s">
        <v>232</v>
      </c>
      <c r="H137" s="149" t="s">
        <v>1</v>
      </c>
      <c r="I137" s="151"/>
      <c r="L137" s="148"/>
      <c r="M137" s="152"/>
      <c r="T137" s="153"/>
      <c r="AT137" s="149" t="s">
        <v>137</v>
      </c>
      <c r="AU137" s="149" t="s">
        <v>87</v>
      </c>
      <c r="AV137" s="12" t="s">
        <v>85</v>
      </c>
      <c r="AW137" s="12" t="s">
        <v>33</v>
      </c>
      <c r="AX137" s="12" t="s">
        <v>77</v>
      </c>
      <c r="AY137" s="149" t="s">
        <v>123</v>
      </c>
    </row>
    <row r="138" spans="2:65" s="13" customFormat="1" ht="11.25">
      <c r="B138" s="154"/>
      <c r="D138" s="144" t="s">
        <v>137</v>
      </c>
      <c r="E138" s="155" t="s">
        <v>1</v>
      </c>
      <c r="F138" s="156" t="s">
        <v>233</v>
      </c>
      <c r="H138" s="157">
        <v>275</v>
      </c>
      <c r="I138" s="158"/>
      <c r="L138" s="154"/>
      <c r="M138" s="159"/>
      <c r="T138" s="160"/>
      <c r="AT138" s="155" t="s">
        <v>137</v>
      </c>
      <c r="AU138" s="155" t="s">
        <v>87</v>
      </c>
      <c r="AV138" s="13" t="s">
        <v>87</v>
      </c>
      <c r="AW138" s="13" t="s">
        <v>33</v>
      </c>
      <c r="AX138" s="13" t="s">
        <v>85</v>
      </c>
      <c r="AY138" s="155" t="s">
        <v>123</v>
      </c>
    </row>
    <row r="139" spans="2:65" s="12" customFormat="1" ht="11.25">
      <c r="B139" s="148"/>
      <c r="D139" s="144" t="s">
        <v>137</v>
      </c>
      <c r="E139" s="149" t="s">
        <v>1</v>
      </c>
      <c r="F139" s="150" t="s">
        <v>234</v>
      </c>
      <c r="H139" s="149" t="s">
        <v>1</v>
      </c>
      <c r="I139" s="151"/>
      <c r="L139" s="148"/>
      <c r="M139" s="152"/>
      <c r="T139" s="153"/>
      <c r="AT139" s="149" t="s">
        <v>137</v>
      </c>
      <c r="AU139" s="149" t="s">
        <v>87</v>
      </c>
      <c r="AV139" s="12" t="s">
        <v>85</v>
      </c>
      <c r="AW139" s="12" t="s">
        <v>33</v>
      </c>
      <c r="AX139" s="12" t="s">
        <v>77</v>
      </c>
      <c r="AY139" s="149" t="s">
        <v>123</v>
      </c>
    </row>
    <row r="140" spans="2:65" s="12" customFormat="1" ht="11.25">
      <c r="B140" s="148"/>
      <c r="D140" s="144" t="s">
        <v>137</v>
      </c>
      <c r="E140" s="149" t="s">
        <v>1</v>
      </c>
      <c r="F140" s="150" t="s">
        <v>235</v>
      </c>
      <c r="H140" s="149" t="s">
        <v>1</v>
      </c>
      <c r="I140" s="151"/>
      <c r="L140" s="148"/>
      <c r="M140" s="152"/>
      <c r="T140" s="153"/>
      <c r="AT140" s="149" t="s">
        <v>137</v>
      </c>
      <c r="AU140" s="149" t="s">
        <v>87</v>
      </c>
      <c r="AV140" s="12" t="s">
        <v>85</v>
      </c>
      <c r="AW140" s="12" t="s">
        <v>33</v>
      </c>
      <c r="AX140" s="12" t="s">
        <v>77</v>
      </c>
      <c r="AY140" s="149" t="s">
        <v>123</v>
      </c>
    </row>
    <row r="141" spans="2:65" s="1" customFormat="1" ht="16.5" customHeight="1">
      <c r="B141" s="31"/>
      <c r="C141" s="131" t="s">
        <v>122</v>
      </c>
      <c r="D141" s="131" t="s">
        <v>129</v>
      </c>
      <c r="E141" s="132" t="s">
        <v>236</v>
      </c>
      <c r="F141" s="133" t="s">
        <v>237</v>
      </c>
      <c r="G141" s="134" t="s">
        <v>216</v>
      </c>
      <c r="H141" s="135">
        <v>275</v>
      </c>
      <c r="I141" s="136"/>
      <c r="J141" s="137">
        <f>ROUND(I141*H141,2)</f>
        <v>0</v>
      </c>
      <c r="K141" s="133" t="s">
        <v>217</v>
      </c>
      <c r="L141" s="31"/>
      <c r="M141" s="138" t="s">
        <v>1</v>
      </c>
      <c r="N141" s="139" t="s">
        <v>42</v>
      </c>
      <c r="P141" s="140">
        <f>O141*H141</f>
        <v>0</v>
      </c>
      <c r="Q141" s="140">
        <v>0</v>
      </c>
      <c r="R141" s="140">
        <f>Q141*H141</f>
        <v>0</v>
      </c>
      <c r="S141" s="140">
        <v>0.22</v>
      </c>
      <c r="T141" s="141">
        <f>S141*H141</f>
        <v>60.5</v>
      </c>
      <c r="AR141" s="142" t="s">
        <v>122</v>
      </c>
      <c r="AT141" s="142" t="s">
        <v>129</v>
      </c>
      <c r="AU141" s="142" t="s">
        <v>87</v>
      </c>
      <c r="AY141" s="16" t="s">
        <v>123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85</v>
      </c>
      <c r="BK141" s="143">
        <f>ROUND(I141*H141,2)</f>
        <v>0</v>
      </c>
      <c r="BL141" s="16" t="s">
        <v>122</v>
      </c>
      <c r="BM141" s="142" t="s">
        <v>238</v>
      </c>
    </row>
    <row r="142" spans="2:65" s="1" customFormat="1" ht="19.5">
      <c r="B142" s="31"/>
      <c r="D142" s="144" t="s">
        <v>136</v>
      </c>
      <c r="F142" s="145" t="s">
        <v>239</v>
      </c>
      <c r="I142" s="146"/>
      <c r="L142" s="31"/>
      <c r="M142" s="147"/>
      <c r="T142" s="55"/>
      <c r="AT142" s="16" t="s">
        <v>136</v>
      </c>
      <c r="AU142" s="16" t="s">
        <v>87</v>
      </c>
    </row>
    <row r="143" spans="2:65" s="12" customFormat="1" ht="11.25">
      <c r="B143" s="148"/>
      <c r="D143" s="144" t="s">
        <v>137</v>
      </c>
      <c r="E143" s="149" t="s">
        <v>1</v>
      </c>
      <c r="F143" s="150" t="s">
        <v>240</v>
      </c>
      <c r="H143" s="149" t="s">
        <v>1</v>
      </c>
      <c r="I143" s="151"/>
      <c r="L143" s="148"/>
      <c r="M143" s="152"/>
      <c r="T143" s="153"/>
      <c r="AT143" s="149" t="s">
        <v>137</v>
      </c>
      <c r="AU143" s="149" t="s">
        <v>87</v>
      </c>
      <c r="AV143" s="12" t="s">
        <v>85</v>
      </c>
      <c r="AW143" s="12" t="s">
        <v>33</v>
      </c>
      <c r="AX143" s="12" t="s">
        <v>77</v>
      </c>
      <c r="AY143" s="149" t="s">
        <v>123</v>
      </c>
    </row>
    <row r="144" spans="2:65" s="13" customFormat="1" ht="11.25">
      <c r="B144" s="154"/>
      <c r="D144" s="144" t="s">
        <v>137</v>
      </c>
      <c r="E144" s="155" t="s">
        <v>1</v>
      </c>
      <c r="F144" s="156" t="s">
        <v>233</v>
      </c>
      <c r="H144" s="157">
        <v>275</v>
      </c>
      <c r="I144" s="158"/>
      <c r="L144" s="154"/>
      <c r="M144" s="159"/>
      <c r="T144" s="160"/>
      <c r="AT144" s="155" t="s">
        <v>137</v>
      </c>
      <c r="AU144" s="155" t="s">
        <v>87</v>
      </c>
      <c r="AV144" s="13" t="s">
        <v>87</v>
      </c>
      <c r="AW144" s="13" t="s">
        <v>33</v>
      </c>
      <c r="AX144" s="13" t="s">
        <v>85</v>
      </c>
      <c r="AY144" s="155" t="s">
        <v>123</v>
      </c>
    </row>
    <row r="145" spans="2:65" s="12" customFormat="1" ht="11.25">
      <c r="B145" s="148"/>
      <c r="D145" s="144" t="s">
        <v>137</v>
      </c>
      <c r="E145" s="149" t="s">
        <v>1</v>
      </c>
      <c r="F145" s="150" t="s">
        <v>241</v>
      </c>
      <c r="H145" s="149" t="s">
        <v>1</v>
      </c>
      <c r="I145" s="151"/>
      <c r="L145" s="148"/>
      <c r="M145" s="152"/>
      <c r="T145" s="153"/>
      <c r="AT145" s="149" t="s">
        <v>137</v>
      </c>
      <c r="AU145" s="149" t="s">
        <v>87</v>
      </c>
      <c r="AV145" s="12" t="s">
        <v>85</v>
      </c>
      <c r="AW145" s="12" t="s">
        <v>33</v>
      </c>
      <c r="AX145" s="12" t="s">
        <v>77</v>
      </c>
      <c r="AY145" s="149" t="s">
        <v>123</v>
      </c>
    </row>
    <row r="146" spans="2:65" s="12" customFormat="1" ht="11.25">
      <c r="B146" s="148"/>
      <c r="D146" s="144" t="s">
        <v>137</v>
      </c>
      <c r="E146" s="149" t="s">
        <v>1</v>
      </c>
      <c r="F146" s="150" t="s">
        <v>235</v>
      </c>
      <c r="H146" s="149" t="s">
        <v>1</v>
      </c>
      <c r="I146" s="151"/>
      <c r="L146" s="148"/>
      <c r="M146" s="152"/>
      <c r="T146" s="153"/>
      <c r="AT146" s="149" t="s">
        <v>137</v>
      </c>
      <c r="AU146" s="149" t="s">
        <v>87</v>
      </c>
      <c r="AV146" s="12" t="s">
        <v>85</v>
      </c>
      <c r="AW146" s="12" t="s">
        <v>33</v>
      </c>
      <c r="AX146" s="12" t="s">
        <v>77</v>
      </c>
      <c r="AY146" s="149" t="s">
        <v>123</v>
      </c>
    </row>
    <row r="147" spans="2:65" s="1" customFormat="1" ht="16.5" customHeight="1">
      <c r="B147" s="31"/>
      <c r="C147" s="131" t="s">
        <v>126</v>
      </c>
      <c r="D147" s="131" t="s">
        <v>129</v>
      </c>
      <c r="E147" s="132" t="s">
        <v>242</v>
      </c>
      <c r="F147" s="133" t="s">
        <v>243</v>
      </c>
      <c r="G147" s="134" t="s">
        <v>216</v>
      </c>
      <c r="H147" s="135">
        <v>275</v>
      </c>
      <c r="I147" s="136"/>
      <c r="J147" s="137">
        <f>ROUND(I147*H147,2)</f>
        <v>0</v>
      </c>
      <c r="K147" s="133" t="s">
        <v>217</v>
      </c>
      <c r="L147" s="31"/>
      <c r="M147" s="138" t="s">
        <v>1</v>
      </c>
      <c r="N147" s="139" t="s">
        <v>42</v>
      </c>
      <c r="P147" s="140">
        <f>O147*H147</f>
        <v>0</v>
      </c>
      <c r="Q147" s="140">
        <v>1.0000000000000001E-5</v>
      </c>
      <c r="R147" s="140">
        <f>Q147*H147</f>
        <v>2.7500000000000003E-3</v>
      </c>
      <c r="S147" s="140">
        <v>0.115</v>
      </c>
      <c r="T147" s="141">
        <f>S147*H147</f>
        <v>31.625</v>
      </c>
      <c r="AR147" s="142" t="s">
        <v>122</v>
      </c>
      <c r="AT147" s="142" t="s">
        <v>129</v>
      </c>
      <c r="AU147" s="142" t="s">
        <v>87</v>
      </c>
      <c r="AY147" s="16" t="s">
        <v>123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85</v>
      </c>
      <c r="BK147" s="143">
        <f>ROUND(I147*H147,2)</f>
        <v>0</v>
      </c>
      <c r="BL147" s="16" t="s">
        <v>122</v>
      </c>
      <c r="BM147" s="142" t="s">
        <v>244</v>
      </c>
    </row>
    <row r="148" spans="2:65" s="1" customFormat="1" ht="19.5">
      <c r="B148" s="31"/>
      <c r="D148" s="144" t="s">
        <v>136</v>
      </c>
      <c r="F148" s="145" t="s">
        <v>245</v>
      </c>
      <c r="I148" s="146"/>
      <c r="L148" s="31"/>
      <c r="M148" s="147"/>
      <c r="T148" s="55"/>
      <c r="AT148" s="16" t="s">
        <v>136</v>
      </c>
      <c r="AU148" s="16" t="s">
        <v>87</v>
      </c>
    </row>
    <row r="149" spans="2:65" s="12" customFormat="1" ht="11.25">
      <c r="B149" s="148"/>
      <c r="D149" s="144" t="s">
        <v>137</v>
      </c>
      <c r="E149" s="149" t="s">
        <v>1</v>
      </c>
      <c r="F149" s="150" t="s">
        <v>246</v>
      </c>
      <c r="H149" s="149" t="s">
        <v>1</v>
      </c>
      <c r="I149" s="151"/>
      <c r="L149" s="148"/>
      <c r="M149" s="152"/>
      <c r="T149" s="153"/>
      <c r="AT149" s="149" t="s">
        <v>137</v>
      </c>
      <c r="AU149" s="149" t="s">
        <v>87</v>
      </c>
      <c r="AV149" s="12" t="s">
        <v>85</v>
      </c>
      <c r="AW149" s="12" t="s">
        <v>33</v>
      </c>
      <c r="AX149" s="12" t="s">
        <v>77</v>
      </c>
      <c r="AY149" s="149" t="s">
        <v>123</v>
      </c>
    </row>
    <row r="150" spans="2:65" s="13" customFormat="1" ht="11.25">
      <c r="B150" s="154"/>
      <c r="D150" s="144" t="s">
        <v>137</v>
      </c>
      <c r="E150" s="155" t="s">
        <v>1</v>
      </c>
      <c r="F150" s="156" t="s">
        <v>233</v>
      </c>
      <c r="H150" s="157">
        <v>275</v>
      </c>
      <c r="I150" s="158"/>
      <c r="L150" s="154"/>
      <c r="M150" s="159"/>
      <c r="T150" s="160"/>
      <c r="AT150" s="155" t="s">
        <v>137</v>
      </c>
      <c r="AU150" s="155" t="s">
        <v>87</v>
      </c>
      <c r="AV150" s="13" t="s">
        <v>87</v>
      </c>
      <c r="AW150" s="13" t="s">
        <v>33</v>
      </c>
      <c r="AX150" s="13" t="s">
        <v>85</v>
      </c>
      <c r="AY150" s="155" t="s">
        <v>123</v>
      </c>
    </row>
    <row r="151" spans="2:65" s="12" customFormat="1" ht="11.25">
      <c r="B151" s="148"/>
      <c r="D151" s="144" t="s">
        <v>137</v>
      </c>
      <c r="E151" s="149" t="s">
        <v>1</v>
      </c>
      <c r="F151" s="150" t="s">
        <v>241</v>
      </c>
      <c r="H151" s="149" t="s">
        <v>1</v>
      </c>
      <c r="I151" s="151"/>
      <c r="L151" s="148"/>
      <c r="M151" s="152"/>
      <c r="T151" s="153"/>
      <c r="AT151" s="149" t="s">
        <v>137</v>
      </c>
      <c r="AU151" s="149" t="s">
        <v>87</v>
      </c>
      <c r="AV151" s="12" t="s">
        <v>85</v>
      </c>
      <c r="AW151" s="12" t="s">
        <v>33</v>
      </c>
      <c r="AX151" s="12" t="s">
        <v>77</v>
      </c>
      <c r="AY151" s="149" t="s">
        <v>123</v>
      </c>
    </row>
    <row r="152" spans="2:65" s="12" customFormat="1" ht="11.25">
      <c r="B152" s="148"/>
      <c r="D152" s="144" t="s">
        <v>137</v>
      </c>
      <c r="E152" s="149" t="s">
        <v>1</v>
      </c>
      <c r="F152" s="150" t="s">
        <v>235</v>
      </c>
      <c r="H152" s="149" t="s">
        <v>1</v>
      </c>
      <c r="I152" s="151"/>
      <c r="L152" s="148"/>
      <c r="M152" s="152"/>
      <c r="T152" s="153"/>
      <c r="AT152" s="149" t="s">
        <v>137</v>
      </c>
      <c r="AU152" s="149" t="s">
        <v>87</v>
      </c>
      <c r="AV152" s="12" t="s">
        <v>85</v>
      </c>
      <c r="AW152" s="12" t="s">
        <v>33</v>
      </c>
      <c r="AX152" s="12" t="s">
        <v>77</v>
      </c>
      <c r="AY152" s="149" t="s">
        <v>123</v>
      </c>
    </row>
    <row r="153" spans="2:65" s="1" customFormat="1" ht="16.5" customHeight="1">
      <c r="B153" s="31"/>
      <c r="C153" s="131" t="s">
        <v>165</v>
      </c>
      <c r="D153" s="131" t="s">
        <v>129</v>
      </c>
      <c r="E153" s="132" t="s">
        <v>247</v>
      </c>
      <c r="F153" s="133" t="s">
        <v>248</v>
      </c>
      <c r="G153" s="134" t="s">
        <v>216</v>
      </c>
      <c r="H153" s="135">
        <v>1106.07</v>
      </c>
      <c r="I153" s="136"/>
      <c r="J153" s="137">
        <f>ROUND(I153*H153,2)</f>
        <v>0</v>
      </c>
      <c r="K153" s="133" t="s">
        <v>217</v>
      </c>
      <c r="L153" s="31"/>
      <c r="M153" s="138" t="s">
        <v>1</v>
      </c>
      <c r="N153" s="139" t="s">
        <v>42</v>
      </c>
      <c r="P153" s="140">
        <f>O153*H153</f>
        <v>0</v>
      </c>
      <c r="Q153" s="140">
        <v>1.0000000000000001E-5</v>
      </c>
      <c r="R153" s="140">
        <f>Q153*H153</f>
        <v>1.10607E-2</v>
      </c>
      <c r="S153" s="140">
        <v>6.9000000000000006E-2</v>
      </c>
      <c r="T153" s="141">
        <f>S153*H153</f>
        <v>76.318830000000005</v>
      </c>
      <c r="AR153" s="142" t="s">
        <v>122</v>
      </c>
      <c r="AT153" s="142" t="s">
        <v>129</v>
      </c>
      <c r="AU153" s="142" t="s">
        <v>87</v>
      </c>
      <c r="AY153" s="16" t="s">
        <v>123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85</v>
      </c>
      <c r="BK153" s="143">
        <f>ROUND(I153*H153,2)</f>
        <v>0</v>
      </c>
      <c r="BL153" s="16" t="s">
        <v>122</v>
      </c>
      <c r="BM153" s="142" t="s">
        <v>249</v>
      </c>
    </row>
    <row r="154" spans="2:65" s="1" customFormat="1" ht="19.5">
      <c r="B154" s="31"/>
      <c r="D154" s="144" t="s">
        <v>136</v>
      </c>
      <c r="F154" s="145" t="s">
        <v>250</v>
      </c>
      <c r="I154" s="146"/>
      <c r="L154" s="31"/>
      <c r="M154" s="147"/>
      <c r="T154" s="55"/>
      <c r="AT154" s="16" t="s">
        <v>136</v>
      </c>
      <c r="AU154" s="16" t="s">
        <v>87</v>
      </c>
    </row>
    <row r="155" spans="2:65" s="13" customFormat="1" ht="11.25">
      <c r="B155" s="154"/>
      <c r="D155" s="144" t="s">
        <v>137</v>
      </c>
      <c r="E155" s="155" t="s">
        <v>1</v>
      </c>
      <c r="F155" s="156" t="s">
        <v>251</v>
      </c>
      <c r="H155" s="157">
        <v>1106.07</v>
      </c>
      <c r="I155" s="158"/>
      <c r="L155" s="154"/>
      <c r="M155" s="159"/>
      <c r="T155" s="160"/>
      <c r="AT155" s="155" t="s">
        <v>137</v>
      </c>
      <c r="AU155" s="155" t="s">
        <v>87</v>
      </c>
      <c r="AV155" s="13" t="s">
        <v>87</v>
      </c>
      <c r="AW155" s="13" t="s">
        <v>33</v>
      </c>
      <c r="AX155" s="13" t="s">
        <v>85</v>
      </c>
      <c r="AY155" s="155" t="s">
        <v>123</v>
      </c>
    </row>
    <row r="156" spans="2:65" s="12" customFormat="1" ht="11.25">
      <c r="B156" s="148"/>
      <c r="D156" s="144" t="s">
        <v>137</v>
      </c>
      <c r="E156" s="149" t="s">
        <v>1</v>
      </c>
      <c r="F156" s="150" t="s">
        <v>252</v>
      </c>
      <c r="H156" s="149" t="s">
        <v>1</v>
      </c>
      <c r="I156" s="151"/>
      <c r="L156" s="148"/>
      <c r="M156" s="152"/>
      <c r="T156" s="153"/>
      <c r="AT156" s="149" t="s">
        <v>137</v>
      </c>
      <c r="AU156" s="149" t="s">
        <v>87</v>
      </c>
      <c r="AV156" s="12" t="s">
        <v>85</v>
      </c>
      <c r="AW156" s="12" t="s">
        <v>33</v>
      </c>
      <c r="AX156" s="12" t="s">
        <v>77</v>
      </c>
      <c r="AY156" s="149" t="s">
        <v>123</v>
      </c>
    </row>
    <row r="157" spans="2:65" s="12" customFormat="1" ht="11.25">
      <c r="B157" s="148"/>
      <c r="D157" s="144" t="s">
        <v>137</v>
      </c>
      <c r="E157" s="149" t="s">
        <v>1</v>
      </c>
      <c r="F157" s="150" t="s">
        <v>253</v>
      </c>
      <c r="H157" s="149" t="s">
        <v>1</v>
      </c>
      <c r="I157" s="151"/>
      <c r="L157" s="148"/>
      <c r="M157" s="152"/>
      <c r="T157" s="153"/>
      <c r="AT157" s="149" t="s">
        <v>137</v>
      </c>
      <c r="AU157" s="149" t="s">
        <v>87</v>
      </c>
      <c r="AV157" s="12" t="s">
        <v>85</v>
      </c>
      <c r="AW157" s="12" t="s">
        <v>33</v>
      </c>
      <c r="AX157" s="12" t="s">
        <v>77</v>
      </c>
      <c r="AY157" s="149" t="s">
        <v>123</v>
      </c>
    </row>
    <row r="158" spans="2:65" s="1" customFormat="1" ht="16.5" customHeight="1">
      <c r="B158" s="31"/>
      <c r="C158" s="131" t="s">
        <v>172</v>
      </c>
      <c r="D158" s="131" t="s">
        <v>129</v>
      </c>
      <c r="E158" s="132" t="s">
        <v>254</v>
      </c>
      <c r="F158" s="133" t="s">
        <v>255</v>
      </c>
      <c r="G158" s="134" t="s">
        <v>216</v>
      </c>
      <c r="H158" s="135">
        <v>1379.12</v>
      </c>
      <c r="I158" s="136"/>
      <c r="J158" s="137">
        <f>ROUND(I158*H158,2)</f>
        <v>0</v>
      </c>
      <c r="K158" s="133" t="s">
        <v>217</v>
      </c>
      <c r="L158" s="31"/>
      <c r="M158" s="138" t="s">
        <v>1</v>
      </c>
      <c r="N158" s="139" t="s">
        <v>42</v>
      </c>
      <c r="P158" s="140">
        <f>O158*H158</f>
        <v>0</v>
      </c>
      <c r="Q158" s="140">
        <v>1.0000000000000001E-5</v>
      </c>
      <c r="R158" s="140">
        <f>Q158*H158</f>
        <v>1.37912E-2</v>
      </c>
      <c r="S158" s="140">
        <v>9.1999999999999998E-2</v>
      </c>
      <c r="T158" s="141">
        <f>S158*H158</f>
        <v>126.87903999999999</v>
      </c>
      <c r="AR158" s="142" t="s">
        <v>122</v>
      </c>
      <c r="AT158" s="142" t="s">
        <v>129</v>
      </c>
      <c r="AU158" s="142" t="s">
        <v>87</v>
      </c>
      <c r="AY158" s="16" t="s">
        <v>123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85</v>
      </c>
      <c r="BK158" s="143">
        <f>ROUND(I158*H158,2)</f>
        <v>0</v>
      </c>
      <c r="BL158" s="16" t="s">
        <v>122</v>
      </c>
      <c r="BM158" s="142" t="s">
        <v>256</v>
      </c>
    </row>
    <row r="159" spans="2:65" s="1" customFormat="1" ht="19.5">
      <c r="B159" s="31"/>
      <c r="D159" s="144" t="s">
        <v>136</v>
      </c>
      <c r="F159" s="145" t="s">
        <v>257</v>
      </c>
      <c r="I159" s="146"/>
      <c r="L159" s="31"/>
      <c r="M159" s="147"/>
      <c r="T159" s="55"/>
      <c r="AT159" s="16" t="s">
        <v>136</v>
      </c>
      <c r="AU159" s="16" t="s">
        <v>87</v>
      </c>
    </row>
    <row r="160" spans="2:65" s="13" customFormat="1" ht="11.25">
      <c r="B160" s="154"/>
      <c r="D160" s="144" t="s">
        <v>137</v>
      </c>
      <c r="E160" s="155" t="s">
        <v>1</v>
      </c>
      <c r="F160" s="156" t="s">
        <v>258</v>
      </c>
      <c r="H160" s="157">
        <v>1379.12</v>
      </c>
      <c r="I160" s="158"/>
      <c r="L160" s="154"/>
      <c r="M160" s="159"/>
      <c r="T160" s="160"/>
      <c r="AT160" s="155" t="s">
        <v>137</v>
      </c>
      <c r="AU160" s="155" t="s">
        <v>87</v>
      </c>
      <c r="AV160" s="13" t="s">
        <v>87</v>
      </c>
      <c r="AW160" s="13" t="s">
        <v>33</v>
      </c>
      <c r="AX160" s="13" t="s">
        <v>85</v>
      </c>
      <c r="AY160" s="155" t="s">
        <v>123</v>
      </c>
    </row>
    <row r="161" spans="2:65" s="12" customFormat="1" ht="11.25">
      <c r="B161" s="148"/>
      <c r="D161" s="144" t="s">
        <v>137</v>
      </c>
      <c r="E161" s="149" t="s">
        <v>1</v>
      </c>
      <c r="F161" s="150" t="s">
        <v>259</v>
      </c>
      <c r="H161" s="149" t="s">
        <v>1</v>
      </c>
      <c r="I161" s="151"/>
      <c r="L161" s="148"/>
      <c r="M161" s="152"/>
      <c r="T161" s="153"/>
      <c r="AT161" s="149" t="s">
        <v>137</v>
      </c>
      <c r="AU161" s="149" t="s">
        <v>87</v>
      </c>
      <c r="AV161" s="12" t="s">
        <v>85</v>
      </c>
      <c r="AW161" s="12" t="s">
        <v>33</v>
      </c>
      <c r="AX161" s="12" t="s">
        <v>77</v>
      </c>
      <c r="AY161" s="149" t="s">
        <v>123</v>
      </c>
    </row>
    <row r="162" spans="2:65" s="1" customFormat="1" ht="16.5" customHeight="1">
      <c r="B162" s="31"/>
      <c r="C162" s="131" t="s">
        <v>179</v>
      </c>
      <c r="D162" s="131" t="s">
        <v>129</v>
      </c>
      <c r="E162" s="132" t="s">
        <v>260</v>
      </c>
      <c r="F162" s="133" t="s">
        <v>261</v>
      </c>
      <c r="G162" s="134" t="s">
        <v>262</v>
      </c>
      <c r="H162" s="135">
        <v>2.8</v>
      </c>
      <c r="I162" s="136"/>
      <c r="J162" s="137">
        <f>ROUND(I162*H162,2)</f>
        <v>0</v>
      </c>
      <c r="K162" s="133" t="s">
        <v>217</v>
      </c>
      <c r="L162" s="31"/>
      <c r="M162" s="138" t="s">
        <v>1</v>
      </c>
      <c r="N162" s="139" t="s">
        <v>42</v>
      </c>
      <c r="P162" s="140">
        <f>O162*H162</f>
        <v>0</v>
      </c>
      <c r="Q162" s="140">
        <v>0</v>
      </c>
      <c r="R162" s="140">
        <f>Q162*H162</f>
        <v>0</v>
      </c>
      <c r="S162" s="140">
        <v>0.28999999999999998</v>
      </c>
      <c r="T162" s="141">
        <f>S162*H162</f>
        <v>0.81199999999999994</v>
      </c>
      <c r="AR162" s="142" t="s">
        <v>122</v>
      </c>
      <c r="AT162" s="142" t="s">
        <v>129</v>
      </c>
      <c r="AU162" s="142" t="s">
        <v>87</v>
      </c>
      <c r="AY162" s="16" t="s">
        <v>123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85</v>
      </c>
      <c r="BK162" s="143">
        <f>ROUND(I162*H162,2)</f>
        <v>0</v>
      </c>
      <c r="BL162" s="16" t="s">
        <v>122</v>
      </c>
      <c r="BM162" s="142" t="s">
        <v>263</v>
      </c>
    </row>
    <row r="163" spans="2:65" s="1" customFormat="1" ht="19.5">
      <c r="B163" s="31"/>
      <c r="D163" s="144" t="s">
        <v>136</v>
      </c>
      <c r="F163" s="145" t="s">
        <v>264</v>
      </c>
      <c r="I163" s="146"/>
      <c r="L163" s="31"/>
      <c r="M163" s="147"/>
      <c r="T163" s="55"/>
      <c r="AT163" s="16" t="s">
        <v>136</v>
      </c>
      <c r="AU163" s="16" t="s">
        <v>87</v>
      </c>
    </row>
    <row r="164" spans="2:65" s="13" customFormat="1" ht="11.25">
      <c r="B164" s="154"/>
      <c r="D164" s="144" t="s">
        <v>137</v>
      </c>
      <c r="E164" s="155" t="s">
        <v>1</v>
      </c>
      <c r="F164" s="156" t="s">
        <v>265</v>
      </c>
      <c r="H164" s="157">
        <v>2.8</v>
      </c>
      <c r="I164" s="158"/>
      <c r="L164" s="154"/>
      <c r="M164" s="159"/>
      <c r="T164" s="160"/>
      <c r="AT164" s="155" t="s">
        <v>137</v>
      </c>
      <c r="AU164" s="155" t="s">
        <v>87</v>
      </c>
      <c r="AV164" s="13" t="s">
        <v>87</v>
      </c>
      <c r="AW164" s="13" t="s">
        <v>33</v>
      </c>
      <c r="AX164" s="13" t="s">
        <v>85</v>
      </c>
      <c r="AY164" s="155" t="s">
        <v>123</v>
      </c>
    </row>
    <row r="165" spans="2:65" s="1" customFormat="1" ht="16.5" customHeight="1">
      <c r="B165" s="31"/>
      <c r="C165" s="131" t="s">
        <v>185</v>
      </c>
      <c r="D165" s="131" t="s">
        <v>129</v>
      </c>
      <c r="E165" s="132" t="s">
        <v>266</v>
      </c>
      <c r="F165" s="133" t="s">
        <v>267</v>
      </c>
      <c r="G165" s="134" t="s">
        <v>262</v>
      </c>
      <c r="H165" s="135">
        <v>4</v>
      </c>
      <c r="I165" s="136"/>
      <c r="J165" s="137">
        <f>ROUND(I165*H165,2)</f>
        <v>0</v>
      </c>
      <c r="K165" s="133" t="s">
        <v>217</v>
      </c>
      <c r="L165" s="31"/>
      <c r="M165" s="138" t="s">
        <v>1</v>
      </c>
      <c r="N165" s="139" t="s">
        <v>42</v>
      </c>
      <c r="P165" s="140">
        <f>O165*H165</f>
        <v>0</v>
      </c>
      <c r="Q165" s="140">
        <v>0</v>
      </c>
      <c r="R165" s="140">
        <f>Q165*H165</f>
        <v>0</v>
      </c>
      <c r="S165" s="140">
        <v>0.04</v>
      </c>
      <c r="T165" s="141">
        <f>S165*H165</f>
        <v>0.16</v>
      </c>
      <c r="AR165" s="142" t="s">
        <v>122</v>
      </c>
      <c r="AT165" s="142" t="s">
        <v>129</v>
      </c>
      <c r="AU165" s="142" t="s">
        <v>87</v>
      </c>
      <c r="AY165" s="16" t="s">
        <v>123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85</v>
      </c>
      <c r="BK165" s="143">
        <f>ROUND(I165*H165,2)</f>
        <v>0</v>
      </c>
      <c r="BL165" s="16" t="s">
        <v>122</v>
      </c>
      <c r="BM165" s="142" t="s">
        <v>268</v>
      </c>
    </row>
    <row r="166" spans="2:65" s="1" customFormat="1" ht="19.5">
      <c r="B166" s="31"/>
      <c r="D166" s="144" t="s">
        <v>136</v>
      </c>
      <c r="F166" s="145" t="s">
        <v>269</v>
      </c>
      <c r="I166" s="146"/>
      <c r="L166" s="31"/>
      <c r="M166" s="147"/>
      <c r="T166" s="55"/>
      <c r="AT166" s="16" t="s">
        <v>136</v>
      </c>
      <c r="AU166" s="16" t="s">
        <v>87</v>
      </c>
    </row>
    <row r="167" spans="2:65" s="13" customFormat="1" ht="11.25">
      <c r="B167" s="154"/>
      <c r="D167" s="144" t="s">
        <v>137</v>
      </c>
      <c r="E167" s="155" t="s">
        <v>1</v>
      </c>
      <c r="F167" s="156" t="s">
        <v>270</v>
      </c>
      <c r="H167" s="157">
        <v>4</v>
      </c>
      <c r="I167" s="158"/>
      <c r="L167" s="154"/>
      <c r="M167" s="159"/>
      <c r="T167" s="160"/>
      <c r="AT167" s="155" t="s">
        <v>137</v>
      </c>
      <c r="AU167" s="155" t="s">
        <v>87</v>
      </c>
      <c r="AV167" s="13" t="s">
        <v>87</v>
      </c>
      <c r="AW167" s="13" t="s">
        <v>33</v>
      </c>
      <c r="AX167" s="13" t="s">
        <v>85</v>
      </c>
      <c r="AY167" s="155" t="s">
        <v>123</v>
      </c>
    </row>
    <row r="168" spans="2:65" s="1" customFormat="1" ht="21.75" customHeight="1">
      <c r="B168" s="31"/>
      <c r="C168" s="131" t="s">
        <v>192</v>
      </c>
      <c r="D168" s="131" t="s">
        <v>129</v>
      </c>
      <c r="E168" s="132" t="s">
        <v>271</v>
      </c>
      <c r="F168" s="133" t="s">
        <v>272</v>
      </c>
      <c r="G168" s="134" t="s">
        <v>273</v>
      </c>
      <c r="H168" s="135">
        <v>99.95</v>
      </c>
      <c r="I168" s="136"/>
      <c r="J168" s="137">
        <f>ROUND(I168*H168,2)</f>
        <v>0</v>
      </c>
      <c r="K168" s="133" t="s">
        <v>217</v>
      </c>
      <c r="L168" s="31"/>
      <c r="M168" s="138" t="s">
        <v>1</v>
      </c>
      <c r="N168" s="139" t="s">
        <v>42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122</v>
      </c>
      <c r="AT168" s="142" t="s">
        <v>129</v>
      </c>
      <c r="AU168" s="142" t="s">
        <v>87</v>
      </c>
      <c r="AY168" s="16" t="s">
        <v>123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85</v>
      </c>
      <c r="BK168" s="143">
        <f>ROUND(I168*H168,2)</f>
        <v>0</v>
      </c>
      <c r="BL168" s="16" t="s">
        <v>122</v>
      </c>
      <c r="BM168" s="142" t="s">
        <v>274</v>
      </c>
    </row>
    <row r="169" spans="2:65" s="1" customFormat="1" ht="11.25">
      <c r="B169" s="31"/>
      <c r="D169" s="144" t="s">
        <v>136</v>
      </c>
      <c r="F169" s="145" t="s">
        <v>275</v>
      </c>
      <c r="I169" s="146"/>
      <c r="L169" s="31"/>
      <c r="M169" s="147"/>
      <c r="T169" s="55"/>
      <c r="AT169" s="16" t="s">
        <v>136</v>
      </c>
      <c r="AU169" s="16" t="s">
        <v>87</v>
      </c>
    </row>
    <row r="170" spans="2:65" s="13" customFormat="1" ht="11.25">
      <c r="B170" s="154"/>
      <c r="D170" s="144" t="s">
        <v>137</v>
      </c>
      <c r="E170" s="155" t="s">
        <v>1</v>
      </c>
      <c r="F170" s="156" t="s">
        <v>276</v>
      </c>
      <c r="H170" s="157">
        <v>9.1999999999999993</v>
      </c>
      <c r="I170" s="158"/>
      <c r="L170" s="154"/>
      <c r="M170" s="159"/>
      <c r="T170" s="160"/>
      <c r="AT170" s="155" t="s">
        <v>137</v>
      </c>
      <c r="AU170" s="155" t="s">
        <v>87</v>
      </c>
      <c r="AV170" s="13" t="s">
        <v>87</v>
      </c>
      <c r="AW170" s="13" t="s">
        <v>33</v>
      </c>
      <c r="AX170" s="13" t="s">
        <v>77</v>
      </c>
      <c r="AY170" s="155" t="s">
        <v>123</v>
      </c>
    </row>
    <row r="171" spans="2:65" s="13" customFormat="1" ht="11.25">
      <c r="B171" s="154"/>
      <c r="D171" s="144" t="s">
        <v>137</v>
      </c>
      <c r="E171" s="155" t="s">
        <v>1</v>
      </c>
      <c r="F171" s="156" t="s">
        <v>277</v>
      </c>
      <c r="H171" s="157">
        <v>90.75</v>
      </c>
      <c r="I171" s="158"/>
      <c r="L171" s="154"/>
      <c r="M171" s="159"/>
      <c r="T171" s="160"/>
      <c r="AT171" s="155" t="s">
        <v>137</v>
      </c>
      <c r="AU171" s="155" t="s">
        <v>87</v>
      </c>
      <c r="AV171" s="13" t="s">
        <v>87</v>
      </c>
      <c r="AW171" s="13" t="s">
        <v>33</v>
      </c>
      <c r="AX171" s="13" t="s">
        <v>77</v>
      </c>
      <c r="AY171" s="155" t="s">
        <v>123</v>
      </c>
    </row>
    <row r="172" spans="2:65" s="14" customFormat="1" ht="11.25">
      <c r="B172" s="164"/>
      <c r="D172" s="144" t="s">
        <v>137</v>
      </c>
      <c r="E172" s="165" t="s">
        <v>1</v>
      </c>
      <c r="F172" s="166" t="s">
        <v>222</v>
      </c>
      <c r="H172" s="167">
        <v>99.95</v>
      </c>
      <c r="I172" s="168"/>
      <c r="L172" s="164"/>
      <c r="M172" s="169"/>
      <c r="T172" s="170"/>
      <c r="AT172" s="165" t="s">
        <v>137</v>
      </c>
      <c r="AU172" s="165" t="s">
        <v>87</v>
      </c>
      <c r="AV172" s="14" t="s">
        <v>122</v>
      </c>
      <c r="AW172" s="14" t="s">
        <v>33</v>
      </c>
      <c r="AX172" s="14" t="s">
        <v>85</v>
      </c>
      <c r="AY172" s="165" t="s">
        <v>123</v>
      </c>
    </row>
    <row r="173" spans="2:65" s="12" customFormat="1" ht="11.25">
      <c r="B173" s="148"/>
      <c r="D173" s="144" t="s">
        <v>137</v>
      </c>
      <c r="E173" s="149" t="s">
        <v>1</v>
      </c>
      <c r="F173" s="150" t="s">
        <v>235</v>
      </c>
      <c r="H173" s="149" t="s">
        <v>1</v>
      </c>
      <c r="I173" s="151"/>
      <c r="L173" s="148"/>
      <c r="M173" s="152"/>
      <c r="T173" s="153"/>
      <c r="AT173" s="149" t="s">
        <v>137</v>
      </c>
      <c r="AU173" s="149" t="s">
        <v>87</v>
      </c>
      <c r="AV173" s="12" t="s">
        <v>85</v>
      </c>
      <c r="AW173" s="12" t="s">
        <v>33</v>
      </c>
      <c r="AX173" s="12" t="s">
        <v>77</v>
      </c>
      <c r="AY173" s="149" t="s">
        <v>123</v>
      </c>
    </row>
    <row r="174" spans="2:65" s="1" customFormat="1" ht="16.5" customHeight="1">
      <c r="B174" s="31"/>
      <c r="C174" s="131" t="s">
        <v>199</v>
      </c>
      <c r="D174" s="131" t="s">
        <v>129</v>
      </c>
      <c r="E174" s="132" t="s">
        <v>278</v>
      </c>
      <c r="F174" s="133" t="s">
        <v>279</v>
      </c>
      <c r="G174" s="134" t="s">
        <v>273</v>
      </c>
      <c r="H174" s="135">
        <v>9.9949999999999992</v>
      </c>
      <c r="I174" s="136"/>
      <c r="J174" s="137">
        <f>ROUND(I174*H174,2)</f>
        <v>0</v>
      </c>
      <c r="K174" s="133" t="s">
        <v>217</v>
      </c>
      <c r="L174" s="31"/>
      <c r="M174" s="138" t="s">
        <v>1</v>
      </c>
      <c r="N174" s="139" t="s">
        <v>42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122</v>
      </c>
      <c r="AT174" s="142" t="s">
        <v>129</v>
      </c>
      <c r="AU174" s="142" t="s">
        <v>87</v>
      </c>
      <c r="AY174" s="16" t="s">
        <v>123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85</v>
      </c>
      <c r="BK174" s="143">
        <f>ROUND(I174*H174,2)</f>
        <v>0</v>
      </c>
      <c r="BL174" s="16" t="s">
        <v>122</v>
      </c>
      <c r="BM174" s="142" t="s">
        <v>280</v>
      </c>
    </row>
    <row r="175" spans="2:65" s="1" customFormat="1" ht="11.25">
      <c r="B175" s="31"/>
      <c r="D175" s="144" t="s">
        <v>136</v>
      </c>
      <c r="F175" s="145" t="s">
        <v>281</v>
      </c>
      <c r="I175" s="146"/>
      <c r="L175" s="31"/>
      <c r="M175" s="147"/>
      <c r="T175" s="55"/>
      <c r="AT175" s="16" t="s">
        <v>136</v>
      </c>
      <c r="AU175" s="16" t="s">
        <v>87</v>
      </c>
    </row>
    <row r="176" spans="2:65" s="13" customFormat="1" ht="11.25">
      <c r="B176" s="154"/>
      <c r="D176" s="144" t="s">
        <v>137</v>
      </c>
      <c r="E176" s="155" t="s">
        <v>1</v>
      </c>
      <c r="F176" s="156" t="s">
        <v>282</v>
      </c>
      <c r="H176" s="157">
        <v>9.9949999999999992</v>
      </c>
      <c r="I176" s="158"/>
      <c r="L176" s="154"/>
      <c r="M176" s="159"/>
      <c r="T176" s="160"/>
      <c r="AT176" s="155" t="s">
        <v>137</v>
      </c>
      <c r="AU176" s="155" t="s">
        <v>87</v>
      </c>
      <c r="AV176" s="13" t="s">
        <v>87</v>
      </c>
      <c r="AW176" s="13" t="s">
        <v>33</v>
      </c>
      <c r="AX176" s="13" t="s">
        <v>85</v>
      </c>
      <c r="AY176" s="155" t="s">
        <v>123</v>
      </c>
    </row>
    <row r="177" spans="2:65" s="12" customFormat="1" ht="11.25">
      <c r="B177" s="148"/>
      <c r="D177" s="144" t="s">
        <v>137</v>
      </c>
      <c r="E177" s="149" t="s">
        <v>1</v>
      </c>
      <c r="F177" s="150" t="s">
        <v>235</v>
      </c>
      <c r="H177" s="149" t="s">
        <v>1</v>
      </c>
      <c r="I177" s="151"/>
      <c r="L177" s="148"/>
      <c r="M177" s="152"/>
      <c r="T177" s="153"/>
      <c r="AT177" s="149" t="s">
        <v>137</v>
      </c>
      <c r="AU177" s="149" t="s">
        <v>87</v>
      </c>
      <c r="AV177" s="12" t="s">
        <v>85</v>
      </c>
      <c r="AW177" s="12" t="s">
        <v>33</v>
      </c>
      <c r="AX177" s="12" t="s">
        <v>77</v>
      </c>
      <c r="AY177" s="149" t="s">
        <v>123</v>
      </c>
    </row>
    <row r="178" spans="2:65" s="1" customFormat="1" ht="21.75" customHeight="1">
      <c r="B178" s="31"/>
      <c r="C178" s="131" t="s">
        <v>8</v>
      </c>
      <c r="D178" s="131" t="s">
        <v>129</v>
      </c>
      <c r="E178" s="132" t="s">
        <v>283</v>
      </c>
      <c r="F178" s="133" t="s">
        <v>284</v>
      </c>
      <c r="G178" s="134" t="s">
        <v>273</v>
      </c>
      <c r="H178" s="135">
        <v>99.95</v>
      </c>
      <c r="I178" s="136"/>
      <c r="J178" s="137">
        <f>ROUND(I178*H178,2)</f>
        <v>0</v>
      </c>
      <c r="K178" s="133" t="s">
        <v>217</v>
      </c>
      <c r="L178" s="31"/>
      <c r="M178" s="138" t="s">
        <v>1</v>
      </c>
      <c r="N178" s="139" t="s">
        <v>42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122</v>
      </c>
      <c r="AT178" s="142" t="s">
        <v>129</v>
      </c>
      <c r="AU178" s="142" t="s">
        <v>87</v>
      </c>
      <c r="AY178" s="16" t="s">
        <v>123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85</v>
      </c>
      <c r="BK178" s="143">
        <f>ROUND(I178*H178,2)</f>
        <v>0</v>
      </c>
      <c r="BL178" s="16" t="s">
        <v>122</v>
      </c>
      <c r="BM178" s="142" t="s">
        <v>285</v>
      </c>
    </row>
    <row r="179" spans="2:65" s="1" customFormat="1" ht="19.5">
      <c r="B179" s="31"/>
      <c r="D179" s="144" t="s">
        <v>136</v>
      </c>
      <c r="F179" s="145" t="s">
        <v>286</v>
      </c>
      <c r="I179" s="146"/>
      <c r="L179" s="31"/>
      <c r="M179" s="147"/>
      <c r="T179" s="55"/>
      <c r="AT179" s="16" t="s">
        <v>136</v>
      </c>
      <c r="AU179" s="16" t="s">
        <v>87</v>
      </c>
    </row>
    <row r="180" spans="2:65" s="12" customFormat="1" ht="11.25">
      <c r="B180" s="148"/>
      <c r="D180" s="144" t="s">
        <v>137</v>
      </c>
      <c r="E180" s="149" t="s">
        <v>1</v>
      </c>
      <c r="F180" s="150" t="s">
        <v>287</v>
      </c>
      <c r="H180" s="149" t="s">
        <v>1</v>
      </c>
      <c r="I180" s="151"/>
      <c r="L180" s="148"/>
      <c r="M180" s="152"/>
      <c r="T180" s="153"/>
      <c r="AT180" s="149" t="s">
        <v>137</v>
      </c>
      <c r="AU180" s="149" t="s">
        <v>87</v>
      </c>
      <c r="AV180" s="12" t="s">
        <v>85</v>
      </c>
      <c r="AW180" s="12" t="s">
        <v>33</v>
      </c>
      <c r="AX180" s="12" t="s">
        <v>77</v>
      </c>
      <c r="AY180" s="149" t="s">
        <v>123</v>
      </c>
    </row>
    <row r="181" spans="2:65" s="12" customFormat="1" ht="11.25">
      <c r="B181" s="148"/>
      <c r="D181" s="144" t="s">
        <v>137</v>
      </c>
      <c r="E181" s="149" t="s">
        <v>1</v>
      </c>
      <c r="F181" s="150" t="s">
        <v>288</v>
      </c>
      <c r="H181" s="149" t="s">
        <v>1</v>
      </c>
      <c r="I181" s="151"/>
      <c r="L181" s="148"/>
      <c r="M181" s="152"/>
      <c r="T181" s="153"/>
      <c r="AT181" s="149" t="s">
        <v>137</v>
      </c>
      <c r="AU181" s="149" t="s">
        <v>87</v>
      </c>
      <c r="AV181" s="12" t="s">
        <v>85</v>
      </c>
      <c r="AW181" s="12" t="s">
        <v>33</v>
      </c>
      <c r="AX181" s="12" t="s">
        <v>77</v>
      </c>
      <c r="AY181" s="149" t="s">
        <v>123</v>
      </c>
    </row>
    <row r="182" spans="2:65" s="13" customFormat="1" ht="11.25">
      <c r="B182" s="154"/>
      <c r="D182" s="144" t="s">
        <v>137</v>
      </c>
      <c r="E182" s="155" t="s">
        <v>1</v>
      </c>
      <c r="F182" s="156" t="s">
        <v>289</v>
      </c>
      <c r="H182" s="157">
        <v>99.95</v>
      </c>
      <c r="I182" s="158"/>
      <c r="L182" s="154"/>
      <c r="M182" s="159"/>
      <c r="T182" s="160"/>
      <c r="AT182" s="155" t="s">
        <v>137</v>
      </c>
      <c r="AU182" s="155" t="s">
        <v>87</v>
      </c>
      <c r="AV182" s="13" t="s">
        <v>87</v>
      </c>
      <c r="AW182" s="13" t="s">
        <v>33</v>
      </c>
      <c r="AX182" s="13" t="s">
        <v>85</v>
      </c>
      <c r="AY182" s="155" t="s">
        <v>123</v>
      </c>
    </row>
    <row r="183" spans="2:65" s="12" customFormat="1" ht="11.25">
      <c r="B183" s="148"/>
      <c r="D183" s="144" t="s">
        <v>137</v>
      </c>
      <c r="E183" s="149" t="s">
        <v>1</v>
      </c>
      <c r="F183" s="150" t="s">
        <v>235</v>
      </c>
      <c r="H183" s="149" t="s">
        <v>1</v>
      </c>
      <c r="I183" s="151"/>
      <c r="L183" s="148"/>
      <c r="M183" s="152"/>
      <c r="T183" s="153"/>
      <c r="AT183" s="149" t="s">
        <v>137</v>
      </c>
      <c r="AU183" s="149" t="s">
        <v>87</v>
      </c>
      <c r="AV183" s="12" t="s">
        <v>85</v>
      </c>
      <c r="AW183" s="12" t="s">
        <v>33</v>
      </c>
      <c r="AX183" s="12" t="s">
        <v>77</v>
      </c>
      <c r="AY183" s="149" t="s">
        <v>123</v>
      </c>
    </row>
    <row r="184" spans="2:65" s="1" customFormat="1" ht="24.2" customHeight="1">
      <c r="B184" s="31"/>
      <c r="C184" s="131" t="s">
        <v>290</v>
      </c>
      <c r="D184" s="131" t="s">
        <v>129</v>
      </c>
      <c r="E184" s="132" t="s">
        <v>291</v>
      </c>
      <c r="F184" s="133" t="s">
        <v>292</v>
      </c>
      <c r="G184" s="134" t="s">
        <v>273</v>
      </c>
      <c r="H184" s="135">
        <v>1099.45</v>
      </c>
      <c r="I184" s="136"/>
      <c r="J184" s="137">
        <f>ROUND(I184*H184,2)</f>
        <v>0</v>
      </c>
      <c r="K184" s="133" t="s">
        <v>217</v>
      </c>
      <c r="L184" s="31"/>
      <c r="M184" s="138" t="s">
        <v>1</v>
      </c>
      <c r="N184" s="139" t="s">
        <v>42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122</v>
      </c>
      <c r="AT184" s="142" t="s">
        <v>129</v>
      </c>
      <c r="AU184" s="142" t="s">
        <v>87</v>
      </c>
      <c r="AY184" s="16" t="s">
        <v>123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85</v>
      </c>
      <c r="BK184" s="143">
        <f>ROUND(I184*H184,2)</f>
        <v>0</v>
      </c>
      <c r="BL184" s="16" t="s">
        <v>122</v>
      </c>
      <c r="BM184" s="142" t="s">
        <v>293</v>
      </c>
    </row>
    <row r="185" spans="2:65" s="1" customFormat="1" ht="19.5">
      <c r="B185" s="31"/>
      <c r="D185" s="144" t="s">
        <v>136</v>
      </c>
      <c r="F185" s="145" t="s">
        <v>294</v>
      </c>
      <c r="I185" s="146"/>
      <c r="L185" s="31"/>
      <c r="M185" s="147"/>
      <c r="T185" s="55"/>
      <c r="AT185" s="16" t="s">
        <v>136</v>
      </c>
      <c r="AU185" s="16" t="s">
        <v>87</v>
      </c>
    </row>
    <row r="186" spans="2:65" s="12" customFormat="1" ht="11.25">
      <c r="B186" s="148"/>
      <c r="D186" s="144" t="s">
        <v>137</v>
      </c>
      <c r="E186" s="149" t="s">
        <v>1</v>
      </c>
      <c r="F186" s="150" t="s">
        <v>288</v>
      </c>
      <c r="H186" s="149" t="s">
        <v>1</v>
      </c>
      <c r="I186" s="151"/>
      <c r="L186" s="148"/>
      <c r="M186" s="152"/>
      <c r="T186" s="153"/>
      <c r="AT186" s="149" t="s">
        <v>137</v>
      </c>
      <c r="AU186" s="149" t="s">
        <v>87</v>
      </c>
      <c r="AV186" s="12" t="s">
        <v>85</v>
      </c>
      <c r="AW186" s="12" t="s">
        <v>33</v>
      </c>
      <c r="AX186" s="12" t="s">
        <v>77</v>
      </c>
      <c r="AY186" s="149" t="s">
        <v>123</v>
      </c>
    </row>
    <row r="187" spans="2:65" s="13" customFormat="1" ht="11.25">
      <c r="B187" s="154"/>
      <c r="D187" s="144" t="s">
        <v>137</v>
      </c>
      <c r="E187" s="155" t="s">
        <v>1</v>
      </c>
      <c r="F187" s="156" t="s">
        <v>295</v>
      </c>
      <c r="H187" s="157">
        <v>1099.45</v>
      </c>
      <c r="I187" s="158"/>
      <c r="L187" s="154"/>
      <c r="M187" s="159"/>
      <c r="T187" s="160"/>
      <c r="AT187" s="155" t="s">
        <v>137</v>
      </c>
      <c r="AU187" s="155" t="s">
        <v>87</v>
      </c>
      <c r="AV187" s="13" t="s">
        <v>87</v>
      </c>
      <c r="AW187" s="13" t="s">
        <v>33</v>
      </c>
      <c r="AX187" s="13" t="s">
        <v>85</v>
      </c>
      <c r="AY187" s="155" t="s">
        <v>123</v>
      </c>
    </row>
    <row r="188" spans="2:65" s="12" customFormat="1" ht="11.25">
      <c r="B188" s="148"/>
      <c r="D188" s="144" t="s">
        <v>137</v>
      </c>
      <c r="E188" s="149" t="s">
        <v>1</v>
      </c>
      <c r="F188" s="150" t="s">
        <v>235</v>
      </c>
      <c r="H188" s="149" t="s">
        <v>1</v>
      </c>
      <c r="I188" s="151"/>
      <c r="L188" s="148"/>
      <c r="M188" s="152"/>
      <c r="T188" s="153"/>
      <c r="AT188" s="149" t="s">
        <v>137</v>
      </c>
      <c r="AU188" s="149" t="s">
        <v>87</v>
      </c>
      <c r="AV188" s="12" t="s">
        <v>85</v>
      </c>
      <c r="AW188" s="12" t="s">
        <v>33</v>
      </c>
      <c r="AX188" s="12" t="s">
        <v>77</v>
      </c>
      <c r="AY188" s="149" t="s">
        <v>123</v>
      </c>
    </row>
    <row r="189" spans="2:65" s="1" customFormat="1" ht="21.75" customHeight="1">
      <c r="B189" s="31"/>
      <c r="C189" s="131" t="s">
        <v>296</v>
      </c>
      <c r="D189" s="131" t="s">
        <v>129</v>
      </c>
      <c r="E189" s="132" t="s">
        <v>297</v>
      </c>
      <c r="F189" s="133" t="s">
        <v>298</v>
      </c>
      <c r="G189" s="134" t="s">
        <v>273</v>
      </c>
      <c r="H189" s="135">
        <v>82.5</v>
      </c>
      <c r="I189" s="136"/>
      <c r="J189" s="137">
        <f>ROUND(I189*H189,2)</f>
        <v>0</v>
      </c>
      <c r="K189" s="133" t="s">
        <v>217</v>
      </c>
      <c r="L189" s="31"/>
      <c r="M189" s="138" t="s">
        <v>1</v>
      </c>
      <c r="N189" s="139" t="s">
        <v>42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122</v>
      </c>
      <c r="AT189" s="142" t="s">
        <v>129</v>
      </c>
      <c r="AU189" s="142" t="s">
        <v>87</v>
      </c>
      <c r="AY189" s="16" t="s">
        <v>123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85</v>
      </c>
      <c r="BK189" s="143">
        <f>ROUND(I189*H189,2)</f>
        <v>0</v>
      </c>
      <c r="BL189" s="16" t="s">
        <v>122</v>
      </c>
      <c r="BM189" s="142" t="s">
        <v>299</v>
      </c>
    </row>
    <row r="190" spans="2:65" s="1" customFormat="1" ht="19.5">
      <c r="B190" s="31"/>
      <c r="D190" s="144" t="s">
        <v>136</v>
      </c>
      <c r="F190" s="145" t="s">
        <v>300</v>
      </c>
      <c r="I190" s="146"/>
      <c r="L190" s="31"/>
      <c r="M190" s="147"/>
      <c r="T190" s="55"/>
      <c r="AT190" s="16" t="s">
        <v>136</v>
      </c>
      <c r="AU190" s="16" t="s">
        <v>87</v>
      </c>
    </row>
    <row r="191" spans="2:65" s="13" customFormat="1" ht="11.25">
      <c r="B191" s="154"/>
      <c r="D191" s="144" t="s">
        <v>137</v>
      </c>
      <c r="E191" s="155" t="s">
        <v>1</v>
      </c>
      <c r="F191" s="156" t="s">
        <v>301</v>
      </c>
      <c r="H191" s="157">
        <v>82.5</v>
      </c>
      <c r="I191" s="158"/>
      <c r="L191" s="154"/>
      <c r="M191" s="159"/>
      <c r="T191" s="160"/>
      <c r="AT191" s="155" t="s">
        <v>137</v>
      </c>
      <c r="AU191" s="155" t="s">
        <v>87</v>
      </c>
      <c r="AV191" s="13" t="s">
        <v>87</v>
      </c>
      <c r="AW191" s="13" t="s">
        <v>33</v>
      </c>
      <c r="AX191" s="13" t="s">
        <v>85</v>
      </c>
      <c r="AY191" s="155" t="s">
        <v>123</v>
      </c>
    </row>
    <row r="192" spans="2:65" s="12" customFormat="1" ht="11.25">
      <c r="B192" s="148"/>
      <c r="D192" s="144" t="s">
        <v>137</v>
      </c>
      <c r="E192" s="149" t="s">
        <v>1</v>
      </c>
      <c r="F192" s="150" t="s">
        <v>302</v>
      </c>
      <c r="H192" s="149" t="s">
        <v>1</v>
      </c>
      <c r="I192" s="151"/>
      <c r="L192" s="148"/>
      <c r="M192" s="152"/>
      <c r="T192" s="153"/>
      <c r="AT192" s="149" t="s">
        <v>137</v>
      </c>
      <c r="AU192" s="149" t="s">
        <v>87</v>
      </c>
      <c r="AV192" s="12" t="s">
        <v>85</v>
      </c>
      <c r="AW192" s="12" t="s">
        <v>33</v>
      </c>
      <c r="AX192" s="12" t="s">
        <v>77</v>
      </c>
      <c r="AY192" s="149" t="s">
        <v>123</v>
      </c>
    </row>
    <row r="193" spans="2:65" s="12" customFormat="1" ht="11.25">
      <c r="B193" s="148"/>
      <c r="D193" s="144" t="s">
        <v>137</v>
      </c>
      <c r="E193" s="149" t="s">
        <v>1</v>
      </c>
      <c r="F193" s="150" t="s">
        <v>303</v>
      </c>
      <c r="H193" s="149" t="s">
        <v>1</v>
      </c>
      <c r="I193" s="151"/>
      <c r="L193" s="148"/>
      <c r="M193" s="152"/>
      <c r="T193" s="153"/>
      <c r="AT193" s="149" t="s">
        <v>137</v>
      </c>
      <c r="AU193" s="149" t="s">
        <v>87</v>
      </c>
      <c r="AV193" s="12" t="s">
        <v>85</v>
      </c>
      <c r="AW193" s="12" t="s">
        <v>33</v>
      </c>
      <c r="AX193" s="12" t="s">
        <v>77</v>
      </c>
      <c r="AY193" s="149" t="s">
        <v>123</v>
      </c>
    </row>
    <row r="194" spans="2:65" s="12" customFormat="1" ht="11.25">
      <c r="B194" s="148"/>
      <c r="D194" s="144" t="s">
        <v>137</v>
      </c>
      <c r="E194" s="149" t="s">
        <v>1</v>
      </c>
      <c r="F194" s="150" t="s">
        <v>235</v>
      </c>
      <c r="H194" s="149" t="s">
        <v>1</v>
      </c>
      <c r="I194" s="151"/>
      <c r="L194" s="148"/>
      <c r="M194" s="152"/>
      <c r="T194" s="153"/>
      <c r="AT194" s="149" t="s">
        <v>137</v>
      </c>
      <c r="AU194" s="149" t="s">
        <v>87</v>
      </c>
      <c r="AV194" s="12" t="s">
        <v>85</v>
      </c>
      <c r="AW194" s="12" t="s">
        <v>33</v>
      </c>
      <c r="AX194" s="12" t="s">
        <v>77</v>
      </c>
      <c r="AY194" s="149" t="s">
        <v>123</v>
      </c>
    </row>
    <row r="195" spans="2:65" s="1" customFormat="1" ht="16.5" customHeight="1">
      <c r="B195" s="31"/>
      <c r="C195" s="171" t="s">
        <v>304</v>
      </c>
      <c r="D195" s="171" t="s">
        <v>305</v>
      </c>
      <c r="E195" s="172" t="s">
        <v>306</v>
      </c>
      <c r="F195" s="173" t="s">
        <v>307</v>
      </c>
      <c r="G195" s="174" t="s">
        <v>308</v>
      </c>
      <c r="H195" s="175">
        <v>38.5</v>
      </c>
      <c r="I195" s="176"/>
      <c r="J195" s="177">
        <f>ROUND(I195*H195,2)</f>
        <v>0</v>
      </c>
      <c r="K195" s="173" t="s">
        <v>133</v>
      </c>
      <c r="L195" s="178"/>
      <c r="M195" s="179" t="s">
        <v>1</v>
      </c>
      <c r="N195" s="180" t="s">
        <v>42</v>
      </c>
      <c r="P195" s="140">
        <f>O195*H195</f>
        <v>0</v>
      </c>
      <c r="Q195" s="140">
        <v>1</v>
      </c>
      <c r="R195" s="140">
        <f>Q195*H195</f>
        <v>38.5</v>
      </c>
      <c r="S195" s="140">
        <v>0</v>
      </c>
      <c r="T195" s="141">
        <f>S195*H195</f>
        <v>0</v>
      </c>
      <c r="AR195" s="142" t="s">
        <v>179</v>
      </c>
      <c r="AT195" s="142" t="s">
        <v>305</v>
      </c>
      <c r="AU195" s="142" t="s">
        <v>87</v>
      </c>
      <c r="AY195" s="16" t="s">
        <v>123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85</v>
      </c>
      <c r="BK195" s="143">
        <f>ROUND(I195*H195,2)</f>
        <v>0</v>
      </c>
      <c r="BL195" s="16" t="s">
        <v>122</v>
      </c>
      <c r="BM195" s="142" t="s">
        <v>309</v>
      </c>
    </row>
    <row r="196" spans="2:65" s="1" customFormat="1" ht="11.25">
      <c r="B196" s="31"/>
      <c r="D196" s="144" t="s">
        <v>136</v>
      </c>
      <c r="F196" s="145" t="s">
        <v>307</v>
      </c>
      <c r="I196" s="146"/>
      <c r="L196" s="31"/>
      <c r="M196" s="147"/>
      <c r="T196" s="55"/>
      <c r="AT196" s="16" t="s">
        <v>136</v>
      </c>
      <c r="AU196" s="16" t="s">
        <v>87</v>
      </c>
    </row>
    <row r="197" spans="2:65" s="12" customFormat="1" ht="11.25">
      <c r="B197" s="148"/>
      <c r="D197" s="144" t="s">
        <v>137</v>
      </c>
      <c r="E197" s="149" t="s">
        <v>1</v>
      </c>
      <c r="F197" s="150" t="s">
        <v>310</v>
      </c>
      <c r="H197" s="149" t="s">
        <v>1</v>
      </c>
      <c r="I197" s="151"/>
      <c r="L197" s="148"/>
      <c r="M197" s="152"/>
      <c r="T197" s="153"/>
      <c r="AT197" s="149" t="s">
        <v>137</v>
      </c>
      <c r="AU197" s="149" t="s">
        <v>87</v>
      </c>
      <c r="AV197" s="12" t="s">
        <v>85</v>
      </c>
      <c r="AW197" s="12" t="s">
        <v>33</v>
      </c>
      <c r="AX197" s="12" t="s">
        <v>77</v>
      </c>
      <c r="AY197" s="149" t="s">
        <v>123</v>
      </c>
    </row>
    <row r="198" spans="2:65" s="13" customFormat="1" ht="11.25">
      <c r="B198" s="154"/>
      <c r="D198" s="144" t="s">
        <v>137</v>
      </c>
      <c r="E198" s="155" t="s">
        <v>1</v>
      </c>
      <c r="F198" s="156" t="s">
        <v>311</v>
      </c>
      <c r="H198" s="157">
        <v>38.5</v>
      </c>
      <c r="I198" s="158"/>
      <c r="L198" s="154"/>
      <c r="M198" s="159"/>
      <c r="T198" s="160"/>
      <c r="AT198" s="155" t="s">
        <v>137</v>
      </c>
      <c r="AU198" s="155" t="s">
        <v>87</v>
      </c>
      <c r="AV198" s="13" t="s">
        <v>87</v>
      </c>
      <c r="AW198" s="13" t="s">
        <v>33</v>
      </c>
      <c r="AX198" s="13" t="s">
        <v>85</v>
      </c>
      <c r="AY198" s="155" t="s">
        <v>123</v>
      </c>
    </row>
    <row r="199" spans="2:65" s="12" customFormat="1" ht="11.25">
      <c r="B199" s="148"/>
      <c r="D199" s="144" t="s">
        <v>137</v>
      </c>
      <c r="E199" s="149" t="s">
        <v>1</v>
      </c>
      <c r="F199" s="150" t="s">
        <v>235</v>
      </c>
      <c r="H199" s="149" t="s">
        <v>1</v>
      </c>
      <c r="I199" s="151"/>
      <c r="L199" s="148"/>
      <c r="M199" s="152"/>
      <c r="T199" s="153"/>
      <c r="AT199" s="149" t="s">
        <v>137</v>
      </c>
      <c r="AU199" s="149" t="s">
        <v>87</v>
      </c>
      <c r="AV199" s="12" t="s">
        <v>85</v>
      </c>
      <c r="AW199" s="12" t="s">
        <v>33</v>
      </c>
      <c r="AX199" s="12" t="s">
        <v>77</v>
      </c>
      <c r="AY199" s="149" t="s">
        <v>123</v>
      </c>
    </row>
    <row r="200" spans="2:65" s="1" customFormat="1" ht="16.5" customHeight="1">
      <c r="B200" s="31"/>
      <c r="C200" s="131" t="s">
        <v>312</v>
      </c>
      <c r="D200" s="131" t="s">
        <v>129</v>
      </c>
      <c r="E200" s="132" t="s">
        <v>313</v>
      </c>
      <c r="F200" s="133" t="s">
        <v>314</v>
      </c>
      <c r="G200" s="134" t="s">
        <v>308</v>
      </c>
      <c r="H200" s="135">
        <v>179.91</v>
      </c>
      <c r="I200" s="136"/>
      <c r="J200" s="137">
        <f>ROUND(I200*H200,2)</f>
        <v>0</v>
      </c>
      <c r="K200" s="133" t="s">
        <v>217</v>
      </c>
      <c r="L200" s="31"/>
      <c r="M200" s="138" t="s">
        <v>1</v>
      </c>
      <c r="N200" s="139" t="s">
        <v>42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122</v>
      </c>
      <c r="AT200" s="142" t="s">
        <v>129</v>
      </c>
      <c r="AU200" s="142" t="s">
        <v>87</v>
      </c>
      <c r="AY200" s="16" t="s">
        <v>123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85</v>
      </c>
      <c r="BK200" s="143">
        <f>ROUND(I200*H200,2)</f>
        <v>0</v>
      </c>
      <c r="BL200" s="16" t="s">
        <v>122</v>
      </c>
      <c r="BM200" s="142" t="s">
        <v>315</v>
      </c>
    </row>
    <row r="201" spans="2:65" s="1" customFormat="1" ht="19.5">
      <c r="B201" s="31"/>
      <c r="D201" s="144" t="s">
        <v>136</v>
      </c>
      <c r="F201" s="145" t="s">
        <v>316</v>
      </c>
      <c r="I201" s="146"/>
      <c r="L201" s="31"/>
      <c r="M201" s="147"/>
      <c r="T201" s="55"/>
      <c r="AT201" s="16" t="s">
        <v>136</v>
      </c>
      <c r="AU201" s="16" t="s">
        <v>87</v>
      </c>
    </row>
    <row r="202" spans="2:65" s="13" customFormat="1" ht="11.25">
      <c r="B202" s="154"/>
      <c r="D202" s="144" t="s">
        <v>137</v>
      </c>
      <c r="E202" s="155" t="s">
        <v>1</v>
      </c>
      <c r="F202" s="156" t="s">
        <v>317</v>
      </c>
      <c r="H202" s="157">
        <v>179.91</v>
      </c>
      <c r="I202" s="158"/>
      <c r="L202" s="154"/>
      <c r="M202" s="159"/>
      <c r="T202" s="160"/>
      <c r="AT202" s="155" t="s">
        <v>137</v>
      </c>
      <c r="AU202" s="155" t="s">
        <v>87</v>
      </c>
      <c r="AV202" s="13" t="s">
        <v>87</v>
      </c>
      <c r="AW202" s="13" t="s">
        <v>33</v>
      </c>
      <c r="AX202" s="13" t="s">
        <v>85</v>
      </c>
      <c r="AY202" s="155" t="s">
        <v>123</v>
      </c>
    </row>
    <row r="203" spans="2:65" s="12" customFormat="1" ht="11.25">
      <c r="B203" s="148"/>
      <c r="D203" s="144" t="s">
        <v>137</v>
      </c>
      <c r="E203" s="149" t="s">
        <v>1</v>
      </c>
      <c r="F203" s="150" t="s">
        <v>235</v>
      </c>
      <c r="H203" s="149" t="s">
        <v>1</v>
      </c>
      <c r="I203" s="151"/>
      <c r="L203" s="148"/>
      <c r="M203" s="152"/>
      <c r="T203" s="153"/>
      <c r="AT203" s="149" t="s">
        <v>137</v>
      </c>
      <c r="AU203" s="149" t="s">
        <v>87</v>
      </c>
      <c r="AV203" s="12" t="s">
        <v>85</v>
      </c>
      <c r="AW203" s="12" t="s">
        <v>33</v>
      </c>
      <c r="AX203" s="12" t="s">
        <v>77</v>
      </c>
      <c r="AY203" s="149" t="s">
        <v>123</v>
      </c>
    </row>
    <row r="204" spans="2:65" s="1" customFormat="1" ht="16.5" customHeight="1">
      <c r="B204" s="31"/>
      <c r="C204" s="131" t="s">
        <v>318</v>
      </c>
      <c r="D204" s="131" t="s">
        <v>129</v>
      </c>
      <c r="E204" s="132" t="s">
        <v>319</v>
      </c>
      <c r="F204" s="133" t="s">
        <v>320</v>
      </c>
      <c r="G204" s="134" t="s">
        <v>216</v>
      </c>
      <c r="H204" s="135">
        <v>555.02</v>
      </c>
      <c r="I204" s="136"/>
      <c r="J204" s="137">
        <f>ROUND(I204*H204,2)</f>
        <v>0</v>
      </c>
      <c r="K204" s="133" t="s">
        <v>217</v>
      </c>
      <c r="L204" s="31"/>
      <c r="M204" s="138" t="s">
        <v>1</v>
      </c>
      <c r="N204" s="139" t="s">
        <v>42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122</v>
      </c>
      <c r="AT204" s="142" t="s">
        <v>129</v>
      </c>
      <c r="AU204" s="142" t="s">
        <v>87</v>
      </c>
      <c r="AY204" s="16" t="s">
        <v>123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85</v>
      </c>
      <c r="BK204" s="143">
        <f>ROUND(I204*H204,2)</f>
        <v>0</v>
      </c>
      <c r="BL204" s="16" t="s">
        <v>122</v>
      </c>
      <c r="BM204" s="142" t="s">
        <v>321</v>
      </c>
    </row>
    <row r="205" spans="2:65" s="1" customFormat="1" ht="11.25">
      <c r="B205" s="31"/>
      <c r="D205" s="144" t="s">
        <v>136</v>
      </c>
      <c r="F205" s="145" t="s">
        <v>322</v>
      </c>
      <c r="I205" s="146"/>
      <c r="L205" s="31"/>
      <c r="M205" s="147"/>
      <c r="T205" s="55"/>
      <c r="AT205" s="16" t="s">
        <v>136</v>
      </c>
      <c r="AU205" s="16" t="s">
        <v>87</v>
      </c>
    </row>
    <row r="206" spans="2:65" s="13" customFormat="1" ht="11.25">
      <c r="B206" s="154"/>
      <c r="D206" s="144" t="s">
        <v>137</v>
      </c>
      <c r="E206" s="155" t="s">
        <v>1</v>
      </c>
      <c r="F206" s="156" t="s">
        <v>323</v>
      </c>
      <c r="H206" s="157">
        <v>5.0199999999999996</v>
      </c>
      <c r="I206" s="158"/>
      <c r="L206" s="154"/>
      <c r="M206" s="159"/>
      <c r="T206" s="160"/>
      <c r="AT206" s="155" t="s">
        <v>137</v>
      </c>
      <c r="AU206" s="155" t="s">
        <v>87</v>
      </c>
      <c r="AV206" s="13" t="s">
        <v>87</v>
      </c>
      <c r="AW206" s="13" t="s">
        <v>33</v>
      </c>
      <c r="AX206" s="13" t="s">
        <v>77</v>
      </c>
      <c r="AY206" s="155" t="s">
        <v>123</v>
      </c>
    </row>
    <row r="207" spans="2:65" s="13" customFormat="1" ht="11.25">
      <c r="B207" s="154"/>
      <c r="D207" s="144" t="s">
        <v>137</v>
      </c>
      <c r="E207" s="155" t="s">
        <v>1</v>
      </c>
      <c r="F207" s="156" t="s">
        <v>324</v>
      </c>
      <c r="H207" s="157">
        <v>550</v>
      </c>
      <c r="I207" s="158"/>
      <c r="L207" s="154"/>
      <c r="M207" s="159"/>
      <c r="T207" s="160"/>
      <c r="AT207" s="155" t="s">
        <v>137</v>
      </c>
      <c r="AU207" s="155" t="s">
        <v>87</v>
      </c>
      <c r="AV207" s="13" t="s">
        <v>87</v>
      </c>
      <c r="AW207" s="13" t="s">
        <v>33</v>
      </c>
      <c r="AX207" s="13" t="s">
        <v>77</v>
      </c>
      <c r="AY207" s="155" t="s">
        <v>123</v>
      </c>
    </row>
    <row r="208" spans="2:65" s="14" customFormat="1" ht="11.25">
      <c r="B208" s="164"/>
      <c r="D208" s="144" t="s">
        <v>137</v>
      </c>
      <c r="E208" s="165" t="s">
        <v>1</v>
      </c>
      <c r="F208" s="166" t="s">
        <v>222</v>
      </c>
      <c r="H208" s="167">
        <v>555.02</v>
      </c>
      <c r="I208" s="168"/>
      <c r="L208" s="164"/>
      <c r="M208" s="169"/>
      <c r="T208" s="170"/>
      <c r="AT208" s="165" t="s">
        <v>137</v>
      </c>
      <c r="AU208" s="165" t="s">
        <v>87</v>
      </c>
      <c r="AV208" s="14" t="s">
        <v>122</v>
      </c>
      <c r="AW208" s="14" t="s">
        <v>33</v>
      </c>
      <c r="AX208" s="14" t="s">
        <v>85</v>
      </c>
      <c r="AY208" s="165" t="s">
        <v>123</v>
      </c>
    </row>
    <row r="209" spans="2:65" s="12" customFormat="1" ht="11.25">
      <c r="B209" s="148"/>
      <c r="D209" s="144" t="s">
        <v>137</v>
      </c>
      <c r="E209" s="149" t="s">
        <v>1</v>
      </c>
      <c r="F209" s="150" t="s">
        <v>235</v>
      </c>
      <c r="H209" s="149" t="s">
        <v>1</v>
      </c>
      <c r="I209" s="151"/>
      <c r="L209" s="148"/>
      <c r="M209" s="152"/>
      <c r="T209" s="153"/>
      <c r="AT209" s="149" t="s">
        <v>137</v>
      </c>
      <c r="AU209" s="149" t="s">
        <v>87</v>
      </c>
      <c r="AV209" s="12" t="s">
        <v>85</v>
      </c>
      <c r="AW209" s="12" t="s">
        <v>33</v>
      </c>
      <c r="AX209" s="12" t="s">
        <v>77</v>
      </c>
      <c r="AY209" s="149" t="s">
        <v>123</v>
      </c>
    </row>
    <row r="210" spans="2:65" s="11" customFormat="1" ht="22.9" customHeight="1">
      <c r="B210" s="119"/>
      <c r="D210" s="120" t="s">
        <v>76</v>
      </c>
      <c r="E210" s="129" t="s">
        <v>126</v>
      </c>
      <c r="F210" s="129" t="s">
        <v>325</v>
      </c>
      <c r="I210" s="122"/>
      <c r="J210" s="130">
        <f>BK210</f>
        <v>0</v>
      </c>
      <c r="L210" s="119"/>
      <c r="M210" s="124"/>
      <c r="P210" s="125">
        <f>SUM(P211:P265)</f>
        <v>0</v>
      </c>
      <c r="R210" s="125">
        <f>SUM(R211:R265)</f>
        <v>191.02927040000003</v>
      </c>
      <c r="T210" s="126">
        <f>SUM(T211:T265)</f>
        <v>0</v>
      </c>
      <c r="AR210" s="120" t="s">
        <v>85</v>
      </c>
      <c r="AT210" s="127" t="s">
        <v>76</v>
      </c>
      <c r="AU210" s="127" t="s">
        <v>85</v>
      </c>
      <c r="AY210" s="120" t="s">
        <v>123</v>
      </c>
      <c r="BK210" s="128">
        <f>SUM(BK211:BK265)</f>
        <v>0</v>
      </c>
    </row>
    <row r="211" spans="2:65" s="1" customFormat="1" ht="16.5" customHeight="1">
      <c r="B211" s="31"/>
      <c r="C211" s="131" t="s">
        <v>326</v>
      </c>
      <c r="D211" s="131" t="s">
        <v>129</v>
      </c>
      <c r="E211" s="132" t="s">
        <v>327</v>
      </c>
      <c r="F211" s="133" t="s">
        <v>328</v>
      </c>
      <c r="G211" s="134" t="s">
        <v>216</v>
      </c>
      <c r="H211" s="135">
        <v>275</v>
      </c>
      <c r="I211" s="136"/>
      <c r="J211" s="137">
        <f>ROUND(I211*H211,2)</f>
        <v>0</v>
      </c>
      <c r="K211" s="133" t="s">
        <v>217</v>
      </c>
      <c r="L211" s="31"/>
      <c r="M211" s="138" t="s">
        <v>1</v>
      </c>
      <c r="N211" s="139" t="s">
        <v>42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122</v>
      </c>
      <c r="AT211" s="142" t="s">
        <v>129</v>
      </c>
      <c r="AU211" s="142" t="s">
        <v>87</v>
      </c>
      <c r="AY211" s="16" t="s">
        <v>123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85</v>
      </c>
      <c r="BK211" s="143">
        <f>ROUND(I211*H211,2)</f>
        <v>0</v>
      </c>
      <c r="BL211" s="16" t="s">
        <v>122</v>
      </c>
      <c r="BM211" s="142" t="s">
        <v>329</v>
      </c>
    </row>
    <row r="212" spans="2:65" s="1" customFormat="1" ht="11.25">
      <c r="B212" s="31"/>
      <c r="D212" s="144" t="s">
        <v>136</v>
      </c>
      <c r="F212" s="145" t="s">
        <v>330</v>
      </c>
      <c r="I212" s="146"/>
      <c r="L212" s="31"/>
      <c r="M212" s="147"/>
      <c r="T212" s="55"/>
      <c r="AT212" s="16" t="s">
        <v>136</v>
      </c>
      <c r="AU212" s="16" t="s">
        <v>87</v>
      </c>
    </row>
    <row r="213" spans="2:65" s="12" customFormat="1" ht="11.25">
      <c r="B213" s="148"/>
      <c r="D213" s="144" t="s">
        <v>137</v>
      </c>
      <c r="E213" s="149" t="s">
        <v>1</v>
      </c>
      <c r="F213" s="150" t="s">
        <v>331</v>
      </c>
      <c r="H213" s="149" t="s">
        <v>1</v>
      </c>
      <c r="I213" s="151"/>
      <c r="L213" s="148"/>
      <c r="M213" s="152"/>
      <c r="T213" s="153"/>
      <c r="AT213" s="149" t="s">
        <v>137</v>
      </c>
      <c r="AU213" s="149" t="s">
        <v>87</v>
      </c>
      <c r="AV213" s="12" t="s">
        <v>85</v>
      </c>
      <c r="AW213" s="12" t="s">
        <v>33</v>
      </c>
      <c r="AX213" s="12" t="s">
        <v>77</v>
      </c>
      <c r="AY213" s="149" t="s">
        <v>123</v>
      </c>
    </row>
    <row r="214" spans="2:65" s="13" customFormat="1" ht="11.25">
      <c r="B214" s="154"/>
      <c r="D214" s="144" t="s">
        <v>137</v>
      </c>
      <c r="E214" s="155" t="s">
        <v>1</v>
      </c>
      <c r="F214" s="156" t="s">
        <v>332</v>
      </c>
      <c r="H214" s="157">
        <v>275</v>
      </c>
      <c r="I214" s="158"/>
      <c r="L214" s="154"/>
      <c r="M214" s="159"/>
      <c r="T214" s="160"/>
      <c r="AT214" s="155" t="s">
        <v>137</v>
      </c>
      <c r="AU214" s="155" t="s">
        <v>87</v>
      </c>
      <c r="AV214" s="13" t="s">
        <v>87</v>
      </c>
      <c r="AW214" s="13" t="s">
        <v>33</v>
      </c>
      <c r="AX214" s="13" t="s">
        <v>85</v>
      </c>
      <c r="AY214" s="155" t="s">
        <v>123</v>
      </c>
    </row>
    <row r="215" spans="2:65" s="12" customFormat="1" ht="11.25">
      <c r="B215" s="148"/>
      <c r="D215" s="144" t="s">
        <v>137</v>
      </c>
      <c r="E215" s="149" t="s">
        <v>1</v>
      </c>
      <c r="F215" s="150" t="s">
        <v>235</v>
      </c>
      <c r="H215" s="149" t="s">
        <v>1</v>
      </c>
      <c r="I215" s="151"/>
      <c r="L215" s="148"/>
      <c r="M215" s="152"/>
      <c r="T215" s="153"/>
      <c r="AT215" s="149" t="s">
        <v>137</v>
      </c>
      <c r="AU215" s="149" t="s">
        <v>87</v>
      </c>
      <c r="AV215" s="12" t="s">
        <v>85</v>
      </c>
      <c r="AW215" s="12" t="s">
        <v>33</v>
      </c>
      <c r="AX215" s="12" t="s">
        <v>77</v>
      </c>
      <c r="AY215" s="149" t="s">
        <v>123</v>
      </c>
    </row>
    <row r="216" spans="2:65" s="1" customFormat="1" ht="16.5" customHeight="1">
      <c r="B216" s="31"/>
      <c r="C216" s="131" t="s">
        <v>333</v>
      </c>
      <c r="D216" s="131" t="s">
        <v>129</v>
      </c>
      <c r="E216" s="132" t="s">
        <v>334</v>
      </c>
      <c r="F216" s="133" t="s">
        <v>335</v>
      </c>
      <c r="G216" s="134" t="s">
        <v>216</v>
      </c>
      <c r="H216" s="135">
        <v>5.0199999999999996</v>
      </c>
      <c r="I216" s="136"/>
      <c r="J216" s="137">
        <f>ROUND(I216*H216,2)</f>
        <v>0</v>
      </c>
      <c r="K216" s="133" t="s">
        <v>217</v>
      </c>
      <c r="L216" s="31"/>
      <c r="M216" s="138" t="s">
        <v>1</v>
      </c>
      <c r="N216" s="139" t="s">
        <v>42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122</v>
      </c>
      <c r="AT216" s="142" t="s">
        <v>129</v>
      </c>
      <c r="AU216" s="142" t="s">
        <v>87</v>
      </c>
      <c r="AY216" s="16" t="s">
        <v>123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85</v>
      </c>
      <c r="BK216" s="143">
        <f>ROUND(I216*H216,2)</f>
        <v>0</v>
      </c>
      <c r="BL216" s="16" t="s">
        <v>122</v>
      </c>
      <c r="BM216" s="142" t="s">
        <v>336</v>
      </c>
    </row>
    <row r="217" spans="2:65" s="1" customFormat="1" ht="11.25">
      <c r="B217" s="31"/>
      <c r="D217" s="144" t="s">
        <v>136</v>
      </c>
      <c r="F217" s="145" t="s">
        <v>337</v>
      </c>
      <c r="I217" s="146"/>
      <c r="L217" s="31"/>
      <c r="M217" s="147"/>
      <c r="T217" s="55"/>
      <c r="AT217" s="16" t="s">
        <v>136</v>
      </c>
      <c r="AU217" s="16" t="s">
        <v>87</v>
      </c>
    </row>
    <row r="218" spans="2:65" s="12" customFormat="1" ht="11.25">
      <c r="B218" s="148"/>
      <c r="D218" s="144" t="s">
        <v>137</v>
      </c>
      <c r="E218" s="149" t="s">
        <v>1</v>
      </c>
      <c r="F218" s="150" t="s">
        <v>338</v>
      </c>
      <c r="H218" s="149" t="s">
        <v>1</v>
      </c>
      <c r="I218" s="151"/>
      <c r="L218" s="148"/>
      <c r="M218" s="152"/>
      <c r="T218" s="153"/>
      <c r="AT218" s="149" t="s">
        <v>137</v>
      </c>
      <c r="AU218" s="149" t="s">
        <v>87</v>
      </c>
      <c r="AV218" s="12" t="s">
        <v>85</v>
      </c>
      <c r="AW218" s="12" t="s">
        <v>33</v>
      </c>
      <c r="AX218" s="12" t="s">
        <v>77</v>
      </c>
      <c r="AY218" s="149" t="s">
        <v>123</v>
      </c>
    </row>
    <row r="219" spans="2:65" s="13" customFormat="1" ht="11.25">
      <c r="B219" s="154"/>
      <c r="D219" s="144" t="s">
        <v>137</v>
      </c>
      <c r="E219" s="155" t="s">
        <v>1</v>
      </c>
      <c r="F219" s="156" t="s">
        <v>339</v>
      </c>
      <c r="H219" s="157">
        <v>5.0199999999999996</v>
      </c>
      <c r="I219" s="158"/>
      <c r="L219" s="154"/>
      <c r="M219" s="159"/>
      <c r="T219" s="160"/>
      <c r="AT219" s="155" t="s">
        <v>137</v>
      </c>
      <c r="AU219" s="155" t="s">
        <v>87</v>
      </c>
      <c r="AV219" s="13" t="s">
        <v>87</v>
      </c>
      <c r="AW219" s="13" t="s">
        <v>33</v>
      </c>
      <c r="AX219" s="13" t="s">
        <v>85</v>
      </c>
      <c r="AY219" s="155" t="s">
        <v>123</v>
      </c>
    </row>
    <row r="220" spans="2:65" s="1" customFormat="1" ht="16.5" customHeight="1">
      <c r="B220" s="31"/>
      <c r="C220" s="131" t="s">
        <v>340</v>
      </c>
      <c r="D220" s="131" t="s">
        <v>129</v>
      </c>
      <c r="E220" s="132" t="s">
        <v>341</v>
      </c>
      <c r="F220" s="133" t="s">
        <v>342</v>
      </c>
      <c r="G220" s="134" t="s">
        <v>216</v>
      </c>
      <c r="H220" s="135">
        <v>275</v>
      </c>
      <c r="I220" s="136"/>
      <c r="J220" s="137">
        <f>ROUND(I220*H220,2)</f>
        <v>0</v>
      </c>
      <c r="K220" s="133" t="s">
        <v>217</v>
      </c>
      <c r="L220" s="31"/>
      <c r="M220" s="138" t="s">
        <v>1</v>
      </c>
      <c r="N220" s="139" t="s">
        <v>42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AR220" s="142" t="s">
        <v>122</v>
      </c>
      <c r="AT220" s="142" t="s">
        <v>129</v>
      </c>
      <c r="AU220" s="142" t="s">
        <v>87</v>
      </c>
      <c r="AY220" s="16" t="s">
        <v>123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85</v>
      </c>
      <c r="BK220" s="143">
        <f>ROUND(I220*H220,2)</f>
        <v>0</v>
      </c>
      <c r="BL220" s="16" t="s">
        <v>122</v>
      </c>
      <c r="BM220" s="142" t="s">
        <v>343</v>
      </c>
    </row>
    <row r="221" spans="2:65" s="1" customFormat="1" ht="11.25">
      <c r="B221" s="31"/>
      <c r="D221" s="144" t="s">
        <v>136</v>
      </c>
      <c r="F221" s="145" t="s">
        <v>344</v>
      </c>
      <c r="I221" s="146"/>
      <c r="L221" s="31"/>
      <c r="M221" s="147"/>
      <c r="T221" s="55"/>
      <c r="AT221" s="16" t="s">
        <v>136</v>
      </c>
      <c r="AU221" s="16" t="s">
        <v>87</v>
      </c>
    </row>
    <row r="222" spans="2:65" s="12" customFormat="1" ht="11.25">
      <c r="B222" s="148"/>
      <c r="D222" s="144" t="s">
        <v>137</v>
      </c>
      <c r="E222" s="149" t="s">
        <v>1</v>
      </c>
      <c r="F222" s="150" t="s">
        <v>345</v>
      </c>
      <c r="H222" s="149" t="s">
        <v>1</v>
      </c>
      <c r="I222" s="151"/>
      <c r="L222" s="148"/>
      <c r="M222" s="152"/>
      <c r="T222" s="153"/>
      <c r="AT222" s="149" t="s">
        <v>137</v>
      </c>
      <c r="AU222" s="149" t="s">
        <v>87</v>
      </c>
      <c r="AV222" s="12" t="s">
        <v>85</v>
      </c>
      <c r="AW222" s="12" t="s">
        <v>33</v>
      </c>
      <c r="AX222" s="12" t="s">
        <v>77</v>
      </c>
      <c r="AY222" s="149" t="s">
        <v>123</v>
      </c>
    </row>
    <row r="223" spans="2:65" s="13" customFormat="1" ht="11.25">
      <c r="B223" s="154"/>
      <c r="D223" s="144" t="s">
        <v>137</v>
      </c>
      <c r="E223" s="155" t="s">
        <v>1</v>
      </c>
      <c r="F223" s="156" t="s">
        <v>332</v>
      </c>
      <c r="H223" s="157">
        <v>275</v>
      </c>
      <c r="I223" s="158"/>
      <c r="L223" s="154"/>
      <c r="M223" s="159"/>
      <c r="T223" s="160"/>
      <c r="AT223" s="155" t="s">
        <v>137</v>
      </c>
      <c r="AU223" s="155" t="s">
        <v>87</v>
      </c>
      <c r="AV223" s="13" t="s">
        <v>87</v>
      </c>
      <c r="AW223" s="13" t="s">
        <v>33</v>
      </c>
      <c r="AX223" s="13" t="s">
        <v>85</v>
      </c>
      <c r="AY223" s="155" t="s">
        <v>123</v>
      </c>
    </row>
    <row r="224" spans="2:65" s="12" customFormat="1" ht="11.25">
      <c r="B224" s="148"/>
      <c r="D224" s="144" t="s">
        <v>137</v>
      </c>
      <c r="E224" s="149" t="s">
        <v>1</v>
      </c>
      <c r="F224" s="150" t="s">
        <v>235</v>
      </c>
      <c r="H224" s="149" t="s">
        <v>1</v>
      </c>
      <c r="I224" s="151"/>
      <c r="L224" s="148"/>
      <c r="M224" s="152"/>
      <c r="T224" s="153"/>
      <c r="AT224" s="149" t="s">
        <v>137</v>
      </c>
      <c r="AU224" s="149" t="s">
        <v>87</v>
      </c>
      <c r="AV224" s="12" t="s">
        <v>85</v>
      </c>
      <c r="AW224" s="12" t="s">
        <v>33</v>
      </c>
      <c r="AX224" s="12" t="s">
        <v>77</v>
      </c>
      <c r="AY224" s="149" t="s">
        <v>123</v>
      </c>
    </row>
    <row r="225" spans="2:65" s="1" customFormat="1" ht="16.5" customHeight="1">
      <c r="B225" s="31"/>
      <c r="C225" s="131" t="s">
        <v>7</v>
      </c>
      <c r="D225" s="131" t="s">
        <v>129</v>
      </c>
      <c r="E225" s="132" t="s">
        <v>346</v>
      </c>
      <c r="F225" s="133" t="s">
        <v>347</v>
      </c>
      <c r="G225" s="134" t="s">
        <v>216</v>
      </c>
      <c r="H225" s="135">
        <v>219.76</v>
      </c>
      <c r="I225" s="136"/>
      <c r="J225" s="137">
        <f>ROUND(I225*H225,2)</f>
        <v>0</v>
      </c>
      <c r="K225" s="133" t="s">
        <v>217</v>
      </c>
      <c r="L225" s="31"/>
      <c r="M225" s="138" t="s">
        <v>1</v>
      </c>
      <c r="N225" s="139" t="s">
        <v>42</v>
      </c>
      <c r="P225" s="140">
        <f>O225*H225</f>
        <v>0</v>
      </c>
      <c r="Q225" s="140">
        <v>0.115</v>
      </c>
      <c r="R225" s="140">
        <f>Q225*H225</f>
        <v>25.272400000000001</v>
      </c>
      <c r="S225" s="140">
        <v>0</v>
      </c>
      <c r="T225" s="141">
        <f>S225*H225</f>
        <v>0</v>
      </c>
      <c r="AR225" s="142" t="s">
        <v>122</v>
      </c>
      <c r="AT225" s="142" t="s">
        <v>129</v>
      </c>
      <c r="AU225" s="142" t="s">
        <v>87</v>
      </c>
      <c r="AY225" s="16" t="s">
        <v>123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85</v>
      </c>
      <c r="BK225" s="143">
        <f>ROUND(I225*H225,2)</f>
        <v>0</v>
      </c>
      <c r="BL225" s="16" t="s">
        <v>122</v>
      </c>
      <c r="BM225" s="142" t="s">
        <v>348</v>
      </c>
    </row>
    <row r="226" spans="2:65" s="1" customFormat="1" ht="11.25">
      <c r="B226" s="31"/>
      <c r="D226" s="144" t="s">
        <v>136</v>
      </c>
      <c r="F226" s="145" t="s">
        <v>349</v>
      </c>
      <c r="I226" s="146"/>
      <c r="L226" s="31"/>
      <c r="M226" s="147"/>
      <c r="T226" s="55"/>
      <c r="AT226" s="16" t="s">
        <v>136</v>
      </c>
      <c r="AU226" s="16" t="s">
        <v>87</v>
      </c>
    </row>
    <row r="227" spans="2:65" s="13" customFormat="1" ht="11.25">
      <c r="B227" s="154"/>
      <c r="D227" s="144" t="s">
        <v>137</v>
      </c>
      <c r="E227" s="155" t="s">
        <v>1</v>
      </c>
      <c r="F227" s="156" t="s">
        <v>350</v>
      </c>
      <c r="H227" s="157">
        <v>219.76</v>
      </c>
      <c r="I227" s="158"/>
      <c r="L227" s="154"/>
      <c r="M227" s="159"/>
      <c r="T227" s="160"/>
      <c r="AT227" s="155" t="s">
        <v>137</v>
      </c>
      <c r="AU227" s="155" t="s">
        <v>87</v>
      </c>
      <c r="AV227" s="13" t="s">
        <v>87</v>
      </c>
      <c r="AW227" s="13" t="s">
        <v>33</v>
      </c>
      <c r="AX227" s="13" t="s">
        <v>85</v>
      </c>
      <c r="AY227" s="155" t="s">
        <v>123</v>
      </c>
    </row>
    <row r="228" spans="2:65" s="1" customFormat="1" ht="16.5" customHeight="1">
      <c r="B228" s="31"/>
      <c r="C228" s="131" t="s">
        <v>351</v>
      </c>
      <c r="D228" s="131" t="s">
        <v>129</v>
      </c>
      <c r="E228" s="132" t="s">
        <v>352</v>
      </c>
      <c r="F228" s="133" t="s">
        <v>353</v>
      </c>
      <c r="G228" s="134" t="s">
        <v>216</v>
      </c>
      <c r="H228" s="135">
        <v>89.75</v>
      </c>
      <c r="I228" s="136"/>
      <c r="J228" s="137">
        <f>ROUND(I228*H228,2)</f>
        <v>0</v>
      </c>
      <c r="K228" s="133" t="s">
        <v>217</v>
      </c>
      <c r="L228" s="31"/>
      <c r="M228" s="138" t="s">
        <v>1</v>
      </c>
      <c r="N228" s="139" t="s">
        <v>42</v>
      </c>
      <c r="P228" s="140">
        <f>O228*H228</f>
        <v>0</v>
      </c>
      <c r="Q228" s="140">
        <v>0.23</v>
      </c>
      <c r="R228" s="140">
        <f>Q228*H228</f>
        <v>20.642500000000002</v>
      </c>
      <c r="S228" s="140">
        <v>0</v>
      </c>
      <c r="T228" s="141">
        <f>S228*H228</f>
        <v>0</v>
      </c>
      <c r="AR228" s="142" t="s">
        <v>122</v>
      </c>
      <c r="AT228" s="142" t="s">
        <v>129</v>
      </c>
      <c r="AU228" s="142" t="s">
        <v>87</v>
      </c>
      <c r="AY228" s="16" t="s">
        <v>123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6" t="s">
        <v>85</v>
      </c>
      <c r="BK228" s="143">
        <f>ROUND(I228*H228,2)</f>
        <v>0</v>
      </c>
      <c r="BL228" s="16" t="s">
        <v>122</v>
      </c>
      <c r="BM228" s="142" t="s">
        <v>354</v>
      </c>
    </row>
    <row r="229" spans="2:65" s="1" customFormat="1" ht="11.25">
      <c r="B229" s="31"/>
      <c r="D229" s="144" t="s">
        <v>136</v>
      </c>
      <c r="F229" s="145" t="s">
        <v>355</v>
      </c>
      <c r="I229" s="146"/>
      <c r="L229" s="31"/>
      <c r="M229" s="147"/>
      <c r="T229" s="55"/>
      <c r="AT229" s="16" t="s">
        <v>136</v>
      </c>
      <c r="AU229" s="16" t="s">
        <v>87</v>
      </c>
    </row>
    <row r="230" spans="2:65" s="13" customFormat="1" ht="11.25">
      <c r="B230" s="154"/>
      <c r="D230" s="144" t="s">
        <v>137</v>
      </c>
      <c r="E230" s="155" t="s">
        <v>1</v>
      </c>
      <c r="F230" s="156" t="s">
        <v>356</v>
      </c>
      <c r="H230" s="157">
        <v>89.75</v>
      </c>
      <c r="I230" s="158"/>
      <c r="L230" s="154"/>
      <c r="M230" s="159"/>
      <c r="T230" s="160"/>
      <c r="AT230" s="155" t="s">
        <v>137</v>
      </c>
      <c r="AU230" s="155" t="s">
        <v>87</v>
      </c>
      <c r="AV230" s="13" t="s">
        <v>87</v>
      </c>
      <c r="AW230" s="13" t="s">
        <v>33</v>
      </c>
      <c r="AX230" s="13" t="s">
        <v>85</v>
      </c>
      <c r="AY230" s="155" t="s">
        <v>123</v>
      </c>
    </row>
    <row r="231" spans="2:65" s="1" customFormat="1" ht="16.5" customHeight="1">
      <c r="B231" s="31"/>
      <c r="C231" s="131" t="s">
        <v>357</v>
      </c>
      <c r="D231" s="131" t="s">
        <v>129</v>
      </c>
      <c r="E231" s="132" t="s">
        <v>358</v>
      </c>
      <c r="F231" s="133" t="s">
        <v>359</v>
      </c>
      <c r="G231" s="134" t="s">
        <v>216</v>
      </c>
      <c r="H231" s="135">
        <v>1370.95</v>
      </c>
      <c r="I231" s="136"/>
      <c r="J231" s="137">
        <f>ROUND(I231*H231,2)</f>
        <v>0</v>
      </c>
      <c r="K231" s="133" t="s">
        <v>217</v>
      </c>
      <c r="L231" s="31"/>
      <c r="M231" s="138" t="s">
        <v>1</v>
      </c>
      <c r="N231" s="139" t="s">
        <v>42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122</v>
      </c>
      <c r="AT231" s="142" t="s">
        <v>129</v>
      </c>
      <c r="AU231" s="142" t="s">
        <v>87</v>
      </c>
      <c r="AY231" s="16" t="s">
        <v>123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6" t="s">
        <v>85</v>
      </c>
      <c r="BK231" s="143">
        <f>ROUND(I231*H231,2)</f>
        <v>0</v>
      </c>
      <c r="BL231" s="16" t="s">
        <v>122</v>
      </c>
      <c r="BM231" s="142" t="s">
        <v>360</v>
      </c>
    </row>
    <row r="232" spans="2:65" s="1" customFormat="1" ht="11.25">
      <c r="B232" s="31"/>
      <c r="D232" s="144" t="s">
        <v>136</v>
      </c>
      <c r="F232" s="145" t="s">
        <v>361</v>
      </c>
      <c r="I232" s="146"/>
      <c r="L232" s="31"/>
      <c r="M232" s="147"/>
      <c r="T232" s="55"/>
      <c r="AT232" s="16" t="s">
        <v>136</v>
      </c>
      <c r="AU232" s="16" t="s">
        <v>87</v>
      </c>
    </row>
    <row r="233" spans="2:65" s="12" customFormat="1" ht="11.25">
      <c r="B233" s="148"/>
      <c r="D233" s="144" t="s">
        <v>137</v>
      </c>
      <c r="E233" s="149" t="s">
        <v>1</v>
      </c>
      <c r="F233" s="150" t="s">
        <v>362</v>
      </c>
      <c r="H233" s="149" t="s">
        <v>1</v>
      </c>
      <c r="I233" s="151"/>
      <c r="L233" s="148"/>
      <c r="M233" s="152"/>
      <c r="T233" s="153"/>
      <c r="AT233" s="149" t="s">
        <v>137</v>
      </c>
      <c r="AU233" s="149" t="s">
        <v>87</v>
      </c>
      <c r="AV233" s="12" t="s">
        <v>85</v>
      </c>
      <c r="AW233" s="12" t="s">
        <v>33</v>
      </c>
      <c r="AX233" s="12" t="s">
        <v>77</v>
      </c>
      <c r="AY233" s="149" t="s">
        <v>123</v>
      </c>
    </row>
    <row r="234" spans="2:65" s="13" customFormat="1" ht="11.25">
      <c r="B234" s="154"/>
      <c r="D234" s="144" t="s">
        <v>137</v>
      </c>
      <c r="E234" s="155" t="s">
        <v>1</v>
      </c>
      <c r="F234" s="156" t="s">
        <v>363</v>
      </c>
      <c r="H234" s="157">
        <v>1370.95</v>
      </c>
      <c r="I234" s="158"/>
      <c r="L234" s="154"/>
      <c r="M234" s="159"/>
      <c r="T234" s="160"/>
      <c r="AT234" s="155" t="s">
        <v>137</v>
      </c>
      <c r="AU234" s="155" t="s">
        <v>87</v>
      </c>
      <c r="AV234" s="13" t="s">
        <v>87</v>
      </c>
      <c r="AW234" s="13" t="s">
        <v>33</v>
      </c>
      <c r="AX234" s="13" t="s">
        <v>85</v>
      </c>
      <c r="AY234" s="155" t="s">
        <v>123</v>
      </c>
    </row>
    <row r="235" spans="2:65" s="1" customFormat="1" ht="16.5" customHeight="1">
      <c r="B235" s="31"/>
      <c r="C235" s="131" t="s">
        <v>364</v>
      </c>
      <c r="D235" s="131" t="s">
        <v>129</v>
      </c>
      <c r="E235" s="132" t="s">
        <v>365</v>
      </c>
      <c r="F235" s="133" t="s">
        <v>366</v>
      </c>
      <c r="G235" s="134" t="s">
        <v>216</v>
      </c>
      <c r="H235" s="135">
        <v>1370.95</v>
      </c>
      <c r="I235" s="136"/>
      <c r="J235" s="137">
        <f>ROUND(I235*H235,2)</f>
        <v>0</v>
      </c>
      <c r="K235" s="133" t="s">
        <v>217</v>
      </c>
      <c r="L235" s="31"/>
      <c r="M235" s="138" t="s">
        <v>1</v>
      </c>
      <c r="N235" s="139" t="s">
        <v>42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122</v>
      </c>
      <c r="AT235" s="142" t="s">
        <v>129</v>
      </c>
      <c r="AU235" s="142" t="s">
        <v>87</v>
      </c>
      <c r="AY235" s="16" t="s">
        <v>123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85</v>
      </c>
      <c r="BK235" s="143">
        <f>ROUND(I235*H235,2)</f>
        <v>0</v>
      </c>
      <c r="BL235" s="16" t="s">
        <v>122</v>
      </c>
      <c r="BM235" s="142" t="s">
        <v>367</v>
      </c>
    </row>
    <row r="236" spans="2:65" s="1" customFormat="1" ht="11.25">
      <c r="B236" s="31"/>
      <c r="D236" s="144" t="s">
        <v>136</v>
      </c>
      <c r="F236" s="145" t="s">
        <v>368</v>
      </c>
      <c r="I236" s="146"/>
      <c r="L236" s="31"/>
      <c r="M236" s="147"/>
      <c r="T236" s="55"/>
      <c r="AT236" s="16" t="s">
        <v>136</v>
      </c>
      <c r="AU236" s="16" t="s">
        <v>87</v>
      </c>
    </row>
    <row r="237" spans="2:65" s="12" customFormat="1" ht="11.25">
      <c r="B237" s="148"/>
      <c r="D237" s="144" t="s">
        <v>137</v>
      </c>
      <c r="E237" s="149" t="s">
        <v>1</v>
      </c>
      <c r="F237" s="150" t="s">
        <v>369</v>
      </c>
      <c r="H237" s="149" t="s">
        <v>1</v>
      </c>
      <c r="I237" s="151"/>
      <c r="L237" s="148"/>
      <c r="M237" s="152"/>
      <c r="T237" s="153"/>
      <c r="AT237" s="149" t="s">
        <v>137</v>
      </c>
      <c r="AU237" s="149" t="s">
        <v>87</v>
      </c>
      <c r="AV237" s="12" t="s">
        <v>85</v>
      </c>
      <c r="AW237" s="12" t="s">
        <v>33</v>
      </c>
      <c r="AX237" s="12" t="s">
        <v>77</v>
      </c>
      <c r="AY237" s="149" t="s">
        <v>123</v>
      </c>
    </row>
    <row r="238" spans="2:65" s="13" customFormat="1" ht="11.25">
      <c r="B238" s="154"/>
      <c r="D238" s="144" t="s">
        <v>137</v>
      </c>
      <c r="E238" s="155" t="s">
        <v>1</v>
      </c>
      <c r="F238" s="156" t="s">
        <v>370</v>
      </c>
      <c r="H238" s="157">
        <v>1370.95</v>
      </c>
      <c r="I238" s="158"/>
      <c r="L238" s="154"/>
      <c r="M238" s="159"/>
      <c r="T238" s="160"/>
      <c r="AT238" s="155" t="s">
        <v>137</v>
      </c>
      <c r="AU238" s="155" t="s">
        <v>87</v>
      </c>
      <c r="AV238" s="13" t="s">
        <v>87</v>
      </c>
      <c r="AW238" s="13" t="s">
        <v>33</v>
      </c>
      <c r="AX238" s="13" t="s">
        <v>85</v>
      </c>
      <c r="AY238" s="155" t="s">
        <v>123</v>
      </c>
    </row>
    <row r="239" spans="2:65" s="1" customFormat="1" ht="16.5" customHeight="1">
      <c r="B239" s="31"/>
      <c r="C239" s="131" t="s">
        <v>371</v>
      </c>
      <c r="D239" s="131" t="s">
        <v>129</v>
      </c>
      <c r="E239" s="132" t="s">
        <v>372</v>
      </c>
      <c r="F239" s="133" t="s">
        <v>373</v>
      </c>
      <c r="G239" s="134" t="s">
        <v>216</v>
      </c>
      <c r="H239" s="135">
        <v>1370.95</v>
      </c>
      <c r="I239" s="136"/>
      <c r="J239" s="137">
        <f>ROUND(I239*H239,2)</f>
        <v>0</v>
      </c>
      <c r="K239" s="133" t="s">
        <v>217</v>
      </c>
      <c r="L239" s="31"/>
      <c r="M239" s="138" t="s">
        <v>1</v>
      </c>
      <c r="N239" s="139" t="s">
        <v>42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122</v>
      </c>
      <c r="AT239" s="142" t="s">
        <v>129</v>
      </c>
      <c r="AU239" s="142" t="s">
        <v>87</v>
      </c>
      <c r="AY239" s="16" t="s">
        <v>123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85</v>
      </c>
      <c r="BK239" s="143">
        <f>ROUND(I239*H239,2)</f>
        <v>0</v>
      </c>
      <c r="BL239" s="16" t="s">
        <v>122</v>
      </c>
      <c r="BM239" s="142" t="s">
        <v>374</v>
      </c>
    </row>
    <row r="240" spans="2:65" s="1" customFormat="1" ht="19.5">
      <c r="B240" s="31"/>
      <c r="D240" s="144" t="s">
        <v>136</v>
      </c>
      <c r="F240" s="145" t="s">
        <v>375</v>
      </c>
      <c r="I240" s="146"/>
      <c r="L240" s="31"/>
      <c r="M240" s="147"/>
      <c r="T240" s="55"/>
      <c r="AT240" s="16" t="s">
        <v>136</v>
      </c>
      <c r="AU240" s="16" t="s">
        <v>87</v>
      </c>
    </row>
    <row r="241" spans="2:65" s="12" customFormat="1" ht="11.25">
      <c r="B241" s="148"/>
      <c r="D241" s="144" t="s">
        <v>137</v>
      </c>
      <c r="E241" s="149" t="s">
        <v>1</v>
      </c>
      <c r="F241" s="150" t="s">
        <v>376</v>
      </c>
      <c r="H241" s="149" t="s">
        <v>1</v>
      </c>
      <c r="I241" s="151"/>
      <c r="L241" s="148"/>
      <c r="M241" s="152"/>
      <c r="T241" s="153"/>
      <c r="AT241" s="149" t="s">
        <v>137</v>
      </c>
      <c r="AU241" s="149" t="s">
        <v>87</v>
      </c>
      <c r="AV241" s="12" t="s">
        <v>85</v>
      </c>
      <c r="AW241" s="12" t="s">
        <v>33</v>
      </c>
      <c r="AX241" s="12" t="s">
        <v>77</v>
      </c>
      <c r="AY241" s="149" t="s">
        <v>123</v>
      </c>
    </row>
    <row r="242" spans="2:65" s="13" customFormat="1" ht="11.25">
      <c r="B242" s="154"/>
      <c r="D242" s="144" t="s">
        <v>137</v>
      </c>
      <c r="E242" s="155" t="s">
        <v>1</v>
      </c>
      <c r="F242" s="156" t="s">
        <v>377</v>
      </c>
      <c r="H242" s="157">
        <v>1370.95</v>
      </c>
      <c r="I242" s="158"/>
      <c r="L242" s="154"/>
      <c r="M242" s="159"/>
      <c r="T242" s="160"/>
      <c r="AT242" s="155" t="s">
        <v>137</v>
      </c>
      <c r="AU242" s="155" t="s">
        <v>87</v>
      </c>
      <c r="AV242" s="13" t="s">
        <v>87</v>
      </c>
      <c r="AW242" s="13" t="s">
        <v>33</v>
      </c>
      <c r="AX242" s="13" t="s">
        <v>85</v>
      </c>
      <c r="AY242" s="155" t="s">
        <v>123</v>
      </c>
    </row>
    <row r="243" spans="2:65" s="1" customFormat="1" ht="16.5" customHeight="1">
      <c r="B243" s="31"/>
      <c r="C243" s="131" t="s">
        <v>378</v>
      </c>
      <c r="D243" s="131" t="s">
        <v>129</v>
      </c>
      <c r="E243" s="132" t="s">
        <v>379</v>
      </c>
      <c r="F243" s="133" t="s">
        <v>380</v>
      </c>
      <c r="G243" s="134" t="s">
        <v>216</v>
      </c>
      <c r="H243" s="135">
        <v>1370.95</v>
      </c>
      <c r="I243" s="136"/>
      <c r="J243" s="137">
        <f>ROUND(I243*H243,2)</f>
        <v>0</v>
      </c>
      <c r="K243" s="133" t="s">
        <v>217</v>
      </c>
      <c r="L243" s="31"/>
      <c r="M243" s="138" t="s">
        <v>1</v>
      </c>
      <c r="N243" s="139" t="s">
        <v>42</v>
      </c>
      <c r="P243" s="140">
        <f>O243*H243</f>
        <v>0</v>
      </c>
      <c r="Q243" s="140">
        <v>0.10434</v>
      </c>
      <c r="R243" s="140">
        <f>Q243*H243</f>
        <v>143.04492300000001</v>
      </c>
      <c r="S243" s="140">
        <v>0</v>
      </c>
      <c r="T243" s="141">
        <f>S243*H243</f>
        <v>0</v>
      </c>
      <c r="AR243" s="142" t="s">
        <v>122</v>
      </c>
      <c r="AT243" s="142" t="s">
        <v>129</v>
      </c>
      <c r="AU243" s="142" t="s">
        <v>87</v>
      </c>
      <c r="AY243" s="16" t="s">
        <v>123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6" t="s">
        <v>85</v>
      </c>
      <c r="BK243" s="143">
        <f>ROUND(I243*H243,2)</f>
        <v>0</v>
      </c>
      <c r="BL243" s="16" t="s">
        <v>122</v>
      </c>
      <c r="BM243" s="142" t="s">
        <v>381</v>
      </c>
    </row>
    <row r="244" spans="2:65" s="1" customFormat="1" ht="11.25">
      <c r="B244" s="31"/>
      <c r="D244" s="144" t="s">
        <v>136</v>
      </c>
      <c r="F244" s="145" t="s">
        <v>382</v>
      </c>
      <c r="I244" s="146"/>
      <c r="L244" s="31"/>
      <c r="M244" s="147"/>
      <c r="T244" s="55"/>
      <c r="AT244" s="16" t="s">
        <v>136</v>
      </c>
      <c r="AU244" s="16" t="s">
        <v>87</v>
      </c>
    </row>
    <row r="245" spans="2:65" s="12" customFormat="1" ht="11.25">
      <c r="B245" s="148"/>
      <c r="D245" s="144" t="s">
        <v>137</v>
      </c>
      <c r="E245" s="149" t="s">
        <v>1</v>
      </c>
      <c r="F245" s="150" t="s">
        <v>383</v>
      </c>
      <c r="H245" s="149" t="s">
        <v>1</v>
      </c>
      <c r="I245" s="151"/>
      <c r="L245" s="148"/>
      <c r="M245" s="152"/>
      <c r="T245" s="153"/>
      <c r="AT245" s="149" t="s">
        <v>137</v>
      </c>
      <c r="AU245" s="149" t="s">
        <v>87</v>
      </c>
      <c r="AV245" s="12" t="s">
        <v>85</v>
      </c>
      <c r="AW245" s="12" t="s">
        <v>33</v>
      </c>
      <c r="AX245" s="12" t="s">
        <v>77</v>
      </c>
      <c r="AY245" s="149" t="s">
        <v>123</v>
      </c>
    </row>
    <row r="246" spans="2:65" s="13" customFormat="1" ht="11.25">
      <c r="B246" s="154"/>
      <c r="D246" s="144" t="s">
        <v>137</v>
      </c>
      <c r="E246" s="155" t="s">
        <v>1</v>
      </c>
      <c r="F246" s="156" t="s">
        <v>377</v>
      </c>
      <c r="H246" s="157">
        <v>1370.95</v>
      </c>
      <c r="I246" s="158"/>
      <c r="L246" s="154"/>
      <c r="M246" s="159"/>
      <c r="T246" s="160"/>
      <c r="AT246" s="155" t="s">
        <v>137</v>
      </c>
      <c r="AU246" s="155" t="s">
        <v>87</v>
      </c>
      <c r="AV246" s="13" t="s">
        <v>87</v>
      </c>
      <c r="AW246" s="13" t="s">
        <v>33</v>
      </c>
      <c r="AX246" s="13" t="s">
        <v>85</v>
      </c>
      <c r="AY246" s="155" t="s">
        <v>123</v>
      </c>
    </row>
    <row r="247" spans="2:65" s="1" customFormat="1" ht="16.5" customHeight="1">
      <c r="B247" s="31"/>
      <c r="C247" s="131" t="s">
        <v>384</v>
      </c>
      <c r="D247" s="131" t="s">
        <v>129</v>
      </c>
      <c r="E247" s="132" t="s">
        <v>385</v>
      </c>
      <c r="F247" s="133" t="s">
        <v>386</v>
      </c>
      <c r="G247" s="134" t="s">
        <v>216</v>
      </c>
      <c r="H247" s="135">
        <v>9.2200000000000006</v>
      </c>
      <c r="I247" s="136"/>
      <c r="J247" s="137">
        <f>ROUND(I247*H247,2)</f>
        <v>0</v>
      </c>
      <c r="K247" s="133" t="s">
        <v>217</v>
      </c>
      <c r="L247" s="31"/>
      <c r="M247" s="138" t="s">
        <v>1</v>
      </c>
      <c r="N247" s="139" t="s">
        <v>42</v>
      </c>
      <c r="P247" s="140">
        <f>O247*H247</f>
        <v>0</v>
      </c>
      <c r="Q247" s="140">
        <v>8.9219999999999994E-2</v>
      </c>
      <c r="R247" s="140">
        <f>Q247*H247</f>
        <v>0.82260840000000002</v>
      </c>
      <c r="S247" s="140">
        <v>0</v>
      </c>
      <c r="T247" s="141">
        <f>S247*H247</f>
        <v>0</v>
      </c>
      <c r="AR247" s="142" t="s">
        <v>122</v>
      </c>
      <c r="AT247" s="142" t="s">
        <v>129</v>
      </c>
      <c r="AU247" s="142" t="s">
        <v>87</v>
      </c>
      <c r="AY247" s="16" t="s">
        <v>123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85</v>
      </c>
      <c r="BK247" s="143">
        <f>ROUND(I247*H247,2)</f>
        <v>0</v>
      </c>
      <c r="BL247" s="16" t="s">
        <v>122</v>
      </c>
      <c r="BM247" s="142" t="s">
        <v>387</v>
      </c>
    </row>
    <row r="248" spans="2:65" s="1" customFormat="1" ht="29.25">
      <c r="B248" s="31"/>
      <c r="D248" s="144" t="s">
        <v>136</v>
      </c>
      <c r="F248" s="145" t="s">
        <v>388</v>
      </c>
      <c r="I248" s="146"/>
      <c r="L248" s="31"/>
      <c r="M248" s="147"/>
      <c r="T248" s="55"/>
      <c r="AT248" s="16" t="s">
        <v>136</v>
      </c>
      <c r="AU248" s="16" t="s">
        <v>87</v>
      </c>
    </row>
    <row r="249" spans="2:65" s="13" customFormat="1" ht="11.25">
      <c r="B249" s="154"/>
      <c r="D249" s="144" t="s">
        <v>137</v>
      </c>
      <c r="E249" s="155" t="s">
        <v>1</v>
      </c>
      <c r="F249" s="156" t="s">
        <v>389</v>
      </c>
      <c r="H249" s="157">
        <v>5.0199999999999996</v>
      </c>
      <c r="I249" s="158"/>
      <c r="L249" s="154"/>
      <c r="M249" s="159"/>
      <c r="T249" s="160"/>
      <c r="AT249" s="155" t="s">
        <v>137</v>
      </c>
      <c r="AU249" s="155" t="s">
        <v>87</v>
      </c>
      <c r="AV249" s="13" t="s">
        <v>87</v>
      </c>
      <c r="AW249" s="13" t="s">
        <v>33</v>
      </c>
      <c r="AX249" s="13" t="s">
        <v>77</v>
      </c>
      <c r="AY249" s="155" t="s">
        <v>123</v>
      </c>
    </row>
    <row r="250" spans="2:65" s="13" customFormat="1" ht="11.25">
      <c r="B250" s="154"/>
      <c r="D250" s="144" t="s">
        <v>137</v>
      </c>
      <c r="E250" s="155" t="s">
        <v>1</v>
      </c>
      <c r="F250" s="156" t="s">
        <v>221</v>
      </c>
      <c r="H250" s="157">
        <v>4.2</v>
      </c>
      <c r="I250" s="158"/>
      <c r="L250" s="154"/>
      <c r="M250" s="159"/>
      <c r="T250" s="160"/>
      <c r="AT250" s="155" t="s">
        <v>137</v>
      </c>
      <c r="AU250" s="155" t="s">
        <v>87</v>
      </c>
      <c r="AV250" s="13" t="s">
        <v>87</v>
      </c>
      <c r="AW250" s="13" t="s">
        <v>33</v>
      </c>
      <c r="AX250" s="13" t="s">
        <v>77</v>
      </c>
      <c r="AY250" s="155" t="s">
        <v>123</v>
      </c>
    </row>
    <row r="251" spans="2:65" s="14" customFormat="1" ht="11.25">
      <c r="B251" s="164"/>
      <c r="D251" s="144" t="s">
        <v>137</v>
      </c>
      <c r="E251" s="165" t="s">
        <v>1</v>
      </c>
      <c r="F251" s="166" t="s">
        <v>222</v>
      </c>
      <c r="H251" s="167">
        <v>9.2200000000000006</v>
      </c>
      <c r="I251" s="168"/>
      <c r="L251" s="164"/>
      <c r="M251" s="169"/>
      <c r="T251" s="170"/>
      <c r="AT251" s="165" t="s">
        <v>137</v>
      </c>
      <c r="AU251" s="165" t="s">
        <v>87</v>
      </c>
      <c r="AV251" s="14" t="s">
        <v>122</v>
      </c>
      <c r="AW251" s="14" t="s">
        <v>33</v>
      </c>
      <c r="AX251" s="14" t="s">
        <v>85</v>
      </c>
      <c r="AY251" s="165" t="s">
        <v>123</v>
      </c>
    </row>
    <row r="252" spans="2:65" s="1" customFormat="1" ht="16.5" customHeight="1">
      <c r="B252" s="31"/>
      <c r="C252" s="171" t="s">
        <v>390</v>
      </c>
      <c r="D252" s="171" t="s">
        <v>305</v>
      </c>
      <c r="E252" s="172" t="s">
        <v>391</v>
      </c>
      <c r="F252" s="173" t="s">
        <v>392</v>
      </c>
      <c r="G252" s="174" t="s">
        <v>216</v>
      </c>
      <c r="H252" s="175">
        <v>2.863</v>
      </c>
      <c r="I252" s="176"/>
      <c r="J252" s="177">
        <f>ROUND(I252*H252,2)</f>
        <v>0</v>
      </c>
      <c r="K252" s="173" t="s">
        <v>217</v>
      </c>
      <c r="L252" s="178"/>
      <c r="M252" s="179" t="s">
        <v>1</v>
      </c>
      <c r="N252" s="180" t="s">
        <v>42</v>
      </c>
      <c r="P252" s="140">
        <f>O252*H252</f>
        <v>0</v>
      </c>
      <c r="Q252" s="140">
        <v>0.13200000000000001</v>
      </c>
      <c r="R252" s="140">
        <f>Q252*H252</f>
        <v>0.37791600000000003</v>
      </c>
      <c r="S252" s="140">
        <v>0</v>
      </c>
      <c r="T252" s="141">
        <f>S252*H252</f>
        <v>0</v>
      </c>
      <c r="AR252" s="142" t="s">
        <v>179</v>
      </c>
      <c r="AT252" s="142" t="s">
        <v>305</v>
      </c>
      <c r="AU252" s="142" t="s">
        <v>87</v>
      </c>
      <c r="AY252" s="16" t="s">
        <v>123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85</v>
      </c>
      <c r="BK252" s="143">
        <f>ROUND(I252*H252,2)</f>
        <v>0</v>
      </c>
      <c r="BL252" s="16" t="s">
        <v>122</v>
      </c>
      <c r="BM252" s="142" t="s">
        <v>393</v>
      </c>
    </row>
    <row r="253" spans="2:65" s="1" customFormat="1" ht="11.25">
      <c r="B253" s="31"/>
      <c r="D253" s="144" t="s">
        <v>136</v>
      </c>
      <c r="F253" s="145" t="s">
        <v>392</v>
      </c>
      <c r="I253" s="146"/>
      <c r="L253" s="31"/>
      <c r="M253" s="147"/>
      <c r="T253" s="55"/>
      <c r="AT253" s="16" t="s">
        <v>136</v>
      </c>
      <c r="AU253" s="16" t="s">
        <v>87</v>
      </c>
    </row>
    <row r="254" spans="2:65" s="13" customFormat="1" ht="11.25">
      <c r="B254" s="154"/>
      <c r="D254" s="144" t="s">
        <v>137</v>
      </c>
      <c r="E254" s="155" t="s">
        <v>1</v>
      </c>
      <c r="F254" s="156" t="s">
        <v>394</v>
      </c>
      <c r="H254" s="157">
        <v>5.0199999999999996</v>
      </c>
      <c r="I254" s="158"/>
      <c r="L254" s="154"/>
      <c r="M254" s="159"/>
      <c r="T254" s="160"/>
      <c r="AT254" s="155" t="s">
        <v>137</v>
      </c>
      <c r="AU254" s="155" t="s">
        <v>87</v>
      </c>
      <c r="AV254" s="13" t="s">
        <v>87</v>
      </c>
      <c r="AW254" s="13" t="s">
        <v>33</v>
      </c>
      <c r="AX254" s="13" t="s">
        <v>77</v>
      </c>
      <c r="AY254" s="155" t="s">
        <v>123</v>
      </c>
    </row>
    <row r="255" spans="2:65" s="13" customFormat="1" ht="11.25">
      <c r="B255" s="154"/>
      <c r="D255" s="144" t="s">
        <v>137</v>
      </c>
      <c r="E255" s="155" t="s">
        <v>1</v>
      </c>
      <c r="F255" s="156" t="s">
        <v>395</v>
      </c>
      <c r="H255" s="157">
        <v>-2.2400000000000002</v>
      </c>
      <c r="I255" s="158"/>
      <c r="L255" s="154"/>
      <c r="M255" s="159"/>
      <c r="T255" s="160"/>
      <c r="AT255" s="155" t="s">
        <v>137</v>
      </c>
      <c r="AU255" s="155" t="s">
        <v>87</v>
      </c>
      <c r="AV255" s="13" t="s">
        <v>87</v>
      </c>
      <c r="AW255" s="13" t="s">
        <v>33</v>
      </c>
      <c r="AX255" s="13" t="s">
        <v>77</v>
      </c>
      <c r="AY255" s="155" t="s">
        <v>123</v>
      </c>
    </row>
    <row r="256" spans="2:65" s="14" customFormat="1" ht="11.25">
      <c r="B256" s="164"/>
      <c r="D256" s="144" t="s">
        <v>137</v>
      </c>
      <c r="E256" s="165" t="s">
        <v>1</v>
      </c>
      <c r="F256" s="166" t="s">
        <v>222</v>
      </c>
      <c r="H256" s="167">
        <v>2.78</v>
      </c>
      <c r="I256" s="168"/>
      <c r="L256" s="164"/>
      <c r="M256" s="169"/>
      <c r="T256" s="170"/>
      <c r="AT256" s="165" t="s">
        <v>137</v>
      </c>
      <c r="AU256" s="165" t="s">
        <v>87</v>
      </c>
      <c r="AV256" s="14" t="s">
        <v>122</v>
      </c>
      <c r="AW256" s="14" t="s">
        <v>33</v>
      </c>
      <c r="AX256" s="14" t="s">
        <v>85</v>
      </c>
      <c r="AY256" s="165" t="s">
        <v>123</v>
      </c>
    </row>
    <row r="257" spans="2:65" s="12" customFormat="1" ht="11.25">
      <c r="B257" s="148"/>
      <c r="D257" s="144" t="s">
        <v>137</v>
      </c>
      <c r="E257" s="149" t="s">
        <v>1</v>
      </c>
      <c r="F257" s="150" t="s">
        <v>396</v>
      </c>
      <c r="H257" s="149" t="s">
        <v>1</v>
      </c>
      <c r="I257" s="151"/>
      <c r="L257" s="148"/>
      <c r="M257" s="152"/>
      <c r="T257" s="153"/>
      <c r="AT257" s="149" t="s">
        <v>137</v>
      </c>
      <c r="AU257" s="149" t="s">
        <v>87</v>
      </c>
      <c r="AV257" s="12" t="s">
        <v>85</v>
      </c>
      <c r="AW257" s="12" t="s">
        <v>33</v>
      </c>
      <c r="AX257" s="12" t="s">
        <v>77</v>
      </c>
      <c r="AY257" s="149" t="s">
        <v>123</v>
      </c>
    </row>
    <row r="258" spans="2:65" s="13" customFormat="1" ht="11.25">
      <c r="B258" s="154"/>
      <c r="D258" s="144" t="s">
        <v>137</v>
      </c>
      <c r="F258" s="156" t="s">
        <v>397</v>
      </c>
      <c r="H258" s="157">
        <v>2.863</v>
      </c>
      <c r="I258" s="158"/>
      <c r="L258" s="154"/>
      <c r="M258" s="159"/>
      <c r="T258" s="160"/>
      <c r="AT258" s="155" t="s">
        <v>137</v>
      </c>
      <c r="AU258" s="155" t="s">
        <v>87</v>
      </c>
      <c r="AV258" s="13" t="s">
        <v>87</v>
      </c>
      <c r="AW258" s="13" t="s">
        <v>4</v>
      </c>
      <c r="AX258" s="13" t="s">
        <v>85</v>
      </c>
      <c r="AY258" s="155" t="s">
        <v>123</v>
      </c>
    </row>
    <row r="259" spans="2:65" s="1" customFormat="1" ht="16.5" customHeight="1">
      <c r="B259" s="31"/>
      <c r="C259" s="171" t="s">
        <v>398</v>
      </c>
      <c r="D259" s="171" t="s">
        <v>305</v>
      </c>
      <c r="E259" s="172" t="s">
        <v>399</v>
      </c>
      <c r="F259" s="173" t="s">
        <v>400</v>
      </c>
      <c r="G259" s="174" t="s">
        <v>216</v>
      </c>
      <c r="H259" s="175">
        <v>6.633</v>
      </c>
      <c r="I259" s="176"/>
      <c r="J259" s="177">
        <f>ROUND(I259*H259,2)</f>
        <v>0</v>
      </c>
      <c r="K259" s="173" t="s">
        <v>217</v>
      </c>
      <c r="L259" s="178"/>
      <c r="M259" s="179" t="s">
        <v>1</v>
      </c>
      <c r="N259" s="180" t="s">
        <v>42</v>
      </c>
      <c r="P259" s="140">
        <f>O259*H259</f>
        <v>0</v>
      </c>
      <c r="Q259" s="140">
        <v>0.13100000000000001</v>
      </c>
      <c r="R259" s="140">
        <f>Q259*H259</f>
        <v>0.868923</v>
      </c>
      <c r="S259" s="140">
        <v>0</v>
      </c>
      <c r="T259" s="141">
        <f>S259*H259</f>
        <v>0</v>
      </c>
      <c r="AR259" s="142" t="s">
        <v>179</v>
      </c>
      <c r="AT259" s="142" t="s">
        <v>305</v>
      </c>
      <c r="AU259" s="142" t="s">
        <v>87</v>
      </c>
      <c r="AY259" s="16" t="s">
        <v>123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6" t="s">
        <v>85</v>
      </c>
      <c r="BK259" s="143">
        <f>ROUND(I259*H259,2)</f>
        <v>0</v>
      </c>
      <c r="BL259" s="16" t="s">
        <v>122</v>
      </c>
      <c r="BM259" s="142" t="s">
        <v>401</v>
      </c>
    </row>
    <row r="260" spans="2:65" s="1" customFormat="1" ht="11.25">
      <c r="B260" s="31"/>
      <c r="D260" s="144" t="s">
        <v>136</v>
      </c>
      <c r="F260" s="145" t="s">
        <v>400</v>
      </c>
      <c r="I260" s="146"/>
      <c r="L260" s="31"/>
      <c r="M260" s="147"/>
      <c r="T260" s="55"/>
      <c r="AT260" s="16" t="s">
        <v>136</v>
      </c>
      <c r="AU260" s="16" t="s">
        <v>87</v>
      </c>
    </row>
    <row r="261" spans="2:65" s="13" customFormat="1" ht="11.25">
      <c r="B261" s="154"/>
      <c r="D261" s="144" t="s">
        <v>137</v>
      </c>
      <c r="E261" s="155" t="s">
        <v>1</v>
      </c>
      <c r="F261" s="156" t="s">
        <v>402</v>
      </c>
      <c r="H261" s="157">
        <v>2.2400000000000002</v>
      </c>
      <c r="I261" s="158"/>
      <c r="L261" s="154"/>
      <c r="M261" s="159"/>
      <c r="T261" s="160"/>
      <c r="AT261" s="155" t="s">
        <v>137</v>
      </c>
      <c r="AU261" s="155" t="s">
        <v>87</v>
      </c>
      <c r="AV261" s="13" t="s">
        <v>87</v>
      </c>
      <c r="AW261" s="13" t="s">
        <v>33</v>
      </c>
      <c r="AX261" s="13" t="s">
        <v>77</v>
      </c>
      <c r="AY261" s="155" t="s">
        <v>123</v>
      </c>
    </row>
    <row r="262" spans="2:65" s="13" customFormat="1" ht="11.25">
      <c r="B262" s="154"/>
      <c r="D262" s="144" t="s">
        <v>137</v>
      </c>
      <c r="E262" s="155" t="s">
        <v>1</v>
      </c>
      <c r="F262" s="156" t="s">
        <v>221</v>
      </c>
      <c r="H262" s="157">
        <v>4.2</v>
      </c>
      <c r="I262" s="158"/>
      <c r="L262" s="154"/>
      <c r="M262" s="159"/>
      <c r="T262" s="160"/>
      <c r="AT262" s="155" t="s">
        <v>137</v>
      </c>
      <c r="AU262" s="155" t="s">
        <v>87</v>
      </c>
      <c r="AV262" s="13" t="s">
        <v>87</v>
      </c>
      <c r="AW262" s="13" t="s">
        <v>33</v>
      </c>
      <c r="AX262" s="13" t="s">
        <v>77</v>
      </c>
      <c r="AY262" s="155" t="s">
        <v>123</v>
      </c>
    </row>
    <row r="263" spans="2:65" s="14" customFormat="1" ht="11.25">
      <c r="B263" s="164"/>
      <c r="D263" s="144" t="s">
        <v>137</v>
      </c>
      <c r="E263" s="165" t="s">
        <v>1</v>
      </c>
      <c r="F263" s="166" t="s">
        <v>222</v>
      </c>
      <c r="H263" s="167">
        <v>6.44</v>
      </c>
      <c r="I263" s="168"/>
      <c r="L263" s="164"/>
      <c r="M263" s="169"/>
      <c r="T263" s="170"/>
      <c r="AT263" s="165" t="s">
        <v>137</v>
      </c>
      <c r="AU263" s="165" t="s">
        <v>87</v>
      </c>
      <c r="AV263" s="14" t="s">
        <v>122</v>
      </c>
      <c r="AW263" s="14" t="s">
        <v>33</v>
      </c>
      <c r="AX263" s="14" t="s">
        <v>85</v>
      </c>
      <c r="AY263" s="165" t="s">
        <v>123</v>
      </c>
    </row>
    <row r="264" spans="2:65" s="12" customFormat="1" ht="11.25">
      <c r="B264" s="148"/>
      <c r="D264" s="144" t="s">
        <v>137</v>
      </c>
      <c r="E264" s="149" t="s">
        <v>1</v>
      </c>
      <c r="F264" s="150" t="s">
        <v>396</v>
      </c>
      <c r="H264" s="149" t="s">
        <v>1</v>
      </c>
      <c r="I264" s="151"/>
      <c r="L264" s="148"/>
      <c r="M264" s="152"/>
      <c r="T264" s="153"/>
      <c r="AT264" s="149" t="s">
        <v>137</v>
      </c>
      <c r="AU264" s="149" t="s">
        <v>87</v>
      </c>
      <c r="AV264" s="12" t="s">
        <v>85</v>
      </c>
      <c r="AW264" s="12" t="s">
        <v>33</v>
      </c>
      <c r="AX264" s="12" t="s">
        <v>77</v>
      </c>
      <c r="AY264" s="149" t="s">
        <v>123</v>
      </c>
    </row>
    <row r="265" spans="2:65" s="13" customFormat="1" ht="11.25">
      <c r="B265" s="154"/>
      <c r="D265" s="144" t="s">
        <v>137</v>
      </c>
      <c r="F265" s="156" t="s">
        <v>403</v>
      </c>
      <c r="H265" s="157">
        <v>6.633</v>
      </c>
      <c r="I265" s="158"/>
      <c r="L265" s="154"/>
      <c r="M265" s="159"/>
      <c r="T265" s="160"/>
      <c r="AT265" s="155" t="s">
        <v>137</v>
      </c>
      <c r="AU265" s="155" t="s">
        <v>87</v>
      </c>
      <c r="AV265" s="13" t="s">
        <v>87</v>
      </c>
      <c r="AW265" s="13" t="s">
        <v>4</v>
      </c>
      <c r="AX265" s="13" t="s">
        <v>85</v>
      </c>
      <c r="AY265" s="155" t="s">
        <v>123</v>
      </c>
    </row>
    <row r="266" spans="2:65" s="11" customFormat="1" ht="22.9" customHeight="1">
      <c r="B266" s="119"/>
      <c r="D266" s="120" t="s">
        <v>76</v>
      </c>
      <c r="E266" s="129" t="s">
        <v>179</v>
      </c>
      <c r="F266" s="129" t="s">
        <v>404</v>
      </c>
      <c r="I266" s="122"/>
      <c r="J266" s="130">
        <f>BK266</f>
        <v>0</v>
      </c>
      <c r="L266" s="119"/>
      <c r="M266" s="124"/>
      <c r="P266" s="125">
        <f>SUM(P267:P280)</f>
        <v>0</v>
      </c>
      <c r="R266" s="125">
        <f>SUM(R267:R280)</f>
        <v>2.1518199999999998</v>
      </c>
      <c r="T266" s="126">
        <f>SUM(T267:T280)</f>
        <v>1.4499999999999997</v>
      </c>
      <c r="AR266" s="120" t="s">
        <v>85</v>
      </c>
      <c r="AT266" s="127" t="s">
        <v>76</v>
      </c>
      <c r="AU266" s="127" t="s">
        <v>85</v>
      </c>
      <c r="AY266" s="120" t="s">
        <v>123</v>
      </c>
      <c r="BK266" s="128">
        <f>SUM(BK267:BK280)</f>
        <v>0</v>
      </c>
    </row>
    <row r="267" spans="2:65" s="1" customFormat="1" ht="16.5" customHeight="1">
      <c r="B267" s="31"/>
      <c r="C267" s="131" t="s">
        <v>405</v>
      </c>
      <c r="D267" s="131" t="s">
        <v>129</v>
      </c>
      <c r="E267" s="132" t="s">
        <v>406</v>
      </c>
      <c r="F267" s="133" t="s">
        <v>407</v>
      </c>
      <c r="G267" s="134" t="s">
        <v>408</v>
      </c>
      <c r="H267" s="135">
        <v>3</v>
      </c>
      <c r="I267" s="136"/>
      <c r="J267" s="137">
        <f>ROUND(I267*H267,2)</f>
        <v>0</v>
      </c>
      <c r="K267" s="133" t="s">
        <v>217</v>
      </c>
      <c r="L267" s="31"/>
      <c r="M267" s="138" t="s">
        <v>1</v>
      </c>
      <c r="N267" s="139" t="s">
        <v>42</v>
      </c>
      <c r="P267" s="140">
        <f>O267*H267</f>
        <v>0</v>
      </c>
      <c r="Q267" s="140">
        <v>0.53325999999999996</v>
      </c>
      <c r="R267" s="140">
        <f>Q267*H267</f>
        <v>1.59978</v>
      </c>
      <c r="S267" s="140">
        <v>0.3</v>
      </c>
      <c r="T267" s="141">
        <f>S267*H267</f>
        <v>0.89999999999999991</v>
      </c>
      <c r="AR267" s="142" t="s">
        <v>122</v>
      </c>
      <c r="AT267" s="142" t="s">
        <v>129</v>
      </c>
      <c r="AU267" s="142" t="s">
        <v>87</v>
      </c>
      <c r="AY267" s="16" t="s">
        <v>123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6" t="s">
        <v>85</v>
      </c>
      <c r="BK267" s="143">
        <f>ROUND(I267*H267,2)</f>
        <v>0</v>
      </c>
      <c r="BL267" s="16" t="s">
        <v>122</v>
      </c>
      <c r="BM267" s="142" t="s">
        <v>409</v>
      </c>
    </row>
    <row r="268" spans="2:65" s="1" customFormat="1" ht="11.25">
      <c r="B268" s="31"/>
      <c r="D268" s="144" t="s">
        <v>136</v>
      </c>
      <c r="F268" s="145" t="s">
        <v>410</v>
      </c>
      <c r="I268" s="146"/>
      <c r="L268" s="31"/>
      <c r="M268" s="147"/>
      <c r="T268" s="55"/>
      <c r="AT268" s="16" t="s">
        <v>136</v>
      </c>
      <c r="AU268" s="16" t="s">
        <v>87</v>
      </c>
    </row>
    <row r="269" spans="2:65" s="13" customFormat="1" ht="11.25">
      <c r="B269" s="154"/>
      <c r="D269" s="144" t="s">
        <v>137</v>
      </c>
      <c r="E269" s="155" t="s">
        <v>1</v>
      </c>
      <c r="F269" s="156" t="s">
        <v>411</v>
      </c>
      <c r="H269" s="157">
        <v>3</v>
      </c>
      <c r="I269" s="158"/>
      <c r="L269" s="154"/>
      <c r="M269" s="159"/>
      <c r="T269" s="160"/>
      <c r="AT269" s="155" t="s">
        <v>137</v>
      </c>
      <c r="AU269" s="155" t="s">
        <v>87</v>
      </c>
      <c r="AV269" s="13" t="s">
        <v>87</v>
      </c>
      <c r="AW269" s="13" t="s">
        <v>33</v>
      </c>
      <c r="AX269" s="13" t="s">
        <v>85</v>
      </c>
      <c r="AY269" s="155" t="s">
        <v>123</v>
      </c>
    </row>
    <row r="270" spans="2:65" s="12" customFormat="1" ht="11.25">
      <c r="B270" s="148"/>
      <c r="D270" s="144" t="s">
        <v>137</v>
      </c>
      <c r="E270" s="149" t="s">
        <v>1</v>
      </c>
      <c r="F270" s="150" t="s">
        <v>412</v>
      </c>
      <c r="H270" s="149" t="s">
        <v>1</v>
      </c>
      <c r="I270" s="151"/>
      <c r="L270" s="148"/>
      <c r="M270" s="152"/>
      <c r="T270" s="153"/>
      <c r="AT270" s="149" t="s">
        <v>137</v>
      </c>
      <c r="AU270" s="149" t="s">
        <v>87</v>
      </c>
      <c r="AV270" s="12" t="s">
        <v>85</v>
      </c>
      <c r="AW270" s="12" t="s">
        <v>33</v>
      </c>
      <c r="AX270" s="12" t="s">
        <v>77</v>
      </c>
      <c r="AY270" s="149" t="s">
        <v>123</v>
      </c>
    </row>
    <row r="271" spans="2:65" s="1" customFormat="1" ht="16.5" customHeight="1">
      <c r="B271" s="31"/>
      <c r="C271" s="131" t="s">
        <v>413</v>
      </c>
      <c r="D271" s="131" t="s">
        <v>129</v>
      </c>
      <c r="E271" s="132" t="s">
        <v>414</v>
      </c>
      <c r="F271" s="133" t="s">
        <v>415</v>
      </c>
      <c r="G271" s="134" t="s">
        <v>408</v>
      </c>
      <c r="H271" s="135">
        <v>4</v>
      </c>
      <c r="I271" s="136"/>
      <c r="J271" s="137">
        <f>ROUND(I271*H271,2)</f>
        <v>0</v>
      </c>
      <c r="K271" s="133" t="s">
        <v>217</v>
      </c>
      <c r="L271" s="31"/>
      <c r="M271" s="138" t="s">
        <v>1</v>
      </c>
      <c r="N271" s="139" t="s">
        <v>42</v>
      </c>
      <c r="P271" s="140">
        <f>O271*H271</f>
        <v>0</v>
      </c>
      <c r="Q271" s="140">
        <v>0.10037</v>
      </c>
      <c r="R271" s="140">
        <f>Q271*H271</f>
        <v>0.40148</v>
      </c>
      <c r="S271" s="140">
        <v>0.1</v>
      </c>
      <c r="T271" s="141">
        <f>S271*H271</f>
        <v>0.4</v>
      </c>
      <c r="AR271" s="142" t="s">
        <v>122</v>
      </c>
      <c r="AT271" s="142" t="s">
        <v>129</v>
      </c>
      <c r="AU271" s="142" t="s">
        <v>87</v>
      </c>
      <c r="AY271" s="16" t="s">
        <v>123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6" t="s">
        <v>85</v>
      </c>
      <c r="BK271" s="143">
        <f>ROUND(I271*H271,2)</f>
        <v>0</v>
      </c>
      <c r="BL271" s="16" t="s">
        <v>122</v>
      </c>
      <c r="BM271" s="142" t="s">
        <v>416</v>
      </c>
    </row>
    <row r="272" spans="2:65" s="1" customFormat="1" ht="11.25">
      <c r="B272" s="31"/>
      <c r="D272" s="144" t="s">
        <v>136</v>
      </c>
      <c r="F272" s="145" t="s">
        <v>415</v>
      </c>
      <c r="I272" s="146"/>
      <c r="L272" s="31"/>
      <c r="M272" s="147"/>
      <c r="T272" s="55"/>
      <c r="AT272" s="16" t="s">
        <v>136</v>
      </c>
      <c r="AU272" s="16" t="s">
        <v>87</v>
      </c>
    </row>
    <row r="273" spans="2:65" s="13" customFormat="1" ht="11.25">
      <c r="B273" s="154"/>
      <c r="D273" s="144" t="s">
        <v>137</v>
      </c>
      <c r="E273" s="155" t="s">
        <v>1</v>
      </c>
      <c r="F273" s="156" t="s">
        <v>417</v>
      </c>
      <c r="H273" s="157">
        <v>3</v>
      </c>
      <c r="I273" s="158"/>
      <c r="L273" s="154"/>
      <c r="M273" s="159"/>
      <c r="T273" s="160"/>
      <c r="AT273" s="155" t="s">
        <v>137</v>
      </c>
      <c r="AU273" s="155" t="s">
        <v>87</v>
      </c>
      <c r="AV273" s="13" t="s">
        <v>87</v>
      </c>
      <c r="AW273" s="13" t="s">
        <v>33</v>
      </c>
      <c r="AX273" s="13" t="s">
        <v>77</v>
      </c>
      <c r="AY273" s="155" t="s">
        <v>123</v>
      </c>
    </row>
    <row r="274" spans="2:65" s="13" customFormat="1" ht="11.25">
      <c r="B274" s="154"/>
      <c r="D274" s="144" t="s">
        <v>137</v>
      </c>
      <c r="E274" s="155" t="s">
        <v>1</v>
      </c>
      <c r="F274" s="156" t="s">
        <v>418</v>
      </c>
      <c r="H274" s="157">
        <v>1</v>
      </c>
      <c r="I274" s="158"/>
      <c r="L274" s="154"/>
      <c r="M274" s="159"/>
      <c r="T274" s="160"/>
      <c r="AT274" s="155" t="s">
        <v>137</v>
      </c>
      <c r="AU274" s="155" t="s">
        <v>87</v>
      </c>
      <c r="AV274" s="13" t="s">
        <v>87</v>
      </c>
      <c r="AW274" s="13" t="s">
        <v>33</v>
      </c>
      <c r="AX274" s="13" t="s">
        <v>77</v>
      </c>
      <c r="AY274" s="155" t="s">
        <v>123</v>
      </c>
    </row>
    <row r="275" spans="2:65" s="14" customFormat="1" ht="11.25">
      <c r="B275" s="164"/>
      <c r="D275" s="144" t="s">
        <v>137</v>
      </c>
      <c r="E275" s="165" t="s">
        <v>1</v>
      </c>
      <c r="F275" s="166" t="s">
        <v>222</v>
      </c>
      <c r="H275" s="167">
        <v>4</v>
      </c>
      <c r="I275" s="168"/>
      <c r="L275" s="164"/>
      <c r="M275" s="169"/>
      <c r="T275" s="170"/>
      <c r="AT275" s="165" t="s">
        <v>137</v>
      </c>
      <c r="AU275" s="165" t="s">
        <v>87</v>
      </c>
      <c r="AV275" s="14" t="s">
        <v>122</v>
      </c>
      <c r="AW275" s="14" t="s">
        <v>33</v>
      </c>
      <c r="AX275" s="14" t="s">
        <v>85</v>
      </c>
      <c r="AY275" s="165" t="s">
        <v>123</v>
      </c>
    </row>
    <row r="276" spans="2:65" s="12" customFormat="1" ht="11.25">
      <c r="B276" s="148"/>
      <c r="D276" s="144" t="s">
        <v>137</v>
      </c>
      <c r="E276" s="149" t="s">
        <v>1</v>
      </c>
      <c r="F276" s="150" t="s">
        <v>419</v>
      </c>
      <c r="H276" s="149" t="s">
        <v>1</v>
      </c>
      <c r="I276" s="151"/>
      <c r="L276" s="148"/>
      <c r="M276" s="152"/>
      <c r="T276" s="153"/>
      <c r="AT276" s="149" t="s">
        <v>137</v>
      </c>
      <c r="AU276" s="149" t="s">
        <v>87</v>
      </c>
      <c r="AV276" s="12" t="s">
        <v>85</v>
      </c>
      <c r="AW276" s="12" t="s">
        <v>33</v>
      </c>
      <c r="AX276" s="12" t="s">
        <v>77</v>
      </c>
      <c r="AY276" s="149" t="s">
        <v>123</v>
      </c>
    </row>
    <row r="277" spans="2:65" s="1" customFormat="1" ht="16.5" customHeight="1">
      <c r="B277" s="31"/>
      <c r="C277" s="131" t="s">
        <v>420</v>
      </c>
      <c r="D277" s="131" t="s">
        <v>129</v>
      </c>
      <c r="E277" s="132" t="s">
        <v>421</v>
      </c>
      <c r="F277" s="133" t="s">
        <v>422</v>
      </c>
      <c r="G277" s="134" t="s">
        <v>408</v>
      </c>
      <c r="H277" s="135">
        <v>1</v>
      </c>
      <c r="I277" s="136"/>
      <c r="J277" s="137">
        <f>ROUND(I277*H277,2)</f>
        <v>0</v>
      </c>
      <c r="K277" s="133" t="s">
        <v>217</v>
      </c>
      <c r="L277" s="31"/>
      <c r="M277" s="138" t="s">
        <v>1</v>
      </c>
      <c r="N277" s="139" t="s">
        <v>42</v>
      </c>
      <c r="P277" s="140">
        <f>O277*H277</f>
        <v>0</v>
      </c>
      <c r="Q277" s="140">
        <v>0.15056</v>
      </c>
      <c r="R277" s="140">
        <f>Q277*H277</f>
        <v>0.15056</v>
      </c>
      <c r="S277" s="140">
        <v>0.15</v>
      </c>
      <c r="T277" s="141">
        <f>S277*H277</f>
        <v>0.15</v>
      </c>
      <c r="AR277" s="142" t="s">
        <v>122</v>
      </c>
      <c r="AT277" s="142" t="s">
        <v>129</v>
      </c>
      <c r="AU277" s="142" t="s">
        <v>87</v>
      </c>
      <c r="AY277" s="16" t="s">
        <v>123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6" t="s">
        <v>85</v>
      </c>
      <c r="BK277" s="143">
        <f>ROUND(I277*H277,2)</f>
        <v>0</v>
      </c>
      <c r="BL277" s="16" t="s">
        <v>122</v>
      </c>
      <c r="BM277" s="142" t="s">
        <v>423</v>
      </c>
    </row>
    <row r="278" spans="2:65" s="1" customFormat="1" ht="11.25">
      <c r="B278" s="31"/>
      <c r="D278" s="144" t="s">
        <v>136</v>
      </c>
      <c r="F278" s="145" t="s">
        <v>422</v>
      </c>
      <c r="I278" s="146"/>
      <c r="L278" s="31"/>
      <c r="M278" s="147"/>
      <c r="T278" s="55"/>
      <c r="AT278" s="16" t="s">
        <v>136</v>
      </c>
      <c r="AU278" s="16" t="s">
        <v>87</v>
      </c>
    </row>
    <row r="279" spans="2:65" s="13" customFormat="1" ht="11.25">
      <c r="B279" s="154"/>
      <c r="D279" s="144" t="s">
        <v>137</v>
      </c>
      <c r="E279" s="155" t="s">
        <v>1</v>
      </c>
      <c r="F279" s="156" t="s">
        <v>424</v>
      </c>
      <c r="H279" s="157">
        <v>1</v>
      </c>
      <c r="I279" s="158"/>
      <c r="L279" s="154"/>
      <c r="M279" s="159"/>
      <c r="T279" s="160"/>
      <c r="AT279" s="155" t="s">
        <v>137</v>
      </c>
      <c r="AU279" s="155" t="s">
        <v>87</v>
      </c>
      <c r="AV279" s="13" t="s">
        <v>87</v>
      </c>
      <c r="AW279" s="13" t="s">
        <v>33</v>
      </c>
      <c r="AX279" s="13" t="s">
        <v>85</v>
      </c>
      <c r="AY279" s="155" t="s">
        <v>123</v>
      </c>
    </row>
    <row r="280" spans="2:65" s="12" customFormat="1" ht="11.25">
      <c r="B280" s="148"/>
      <c r="D280" s="144" t="s">
        <v>137</v>
      </c>
      <c r="E280" s="149" t="s">
        <v>1</v>
      </c>
      <c r="F280" s="150" t="s">
        <v>425</v>
      </c>
      <c r="H280" s="149" t="s">
        <v>1</v>
      </c>
      <c r="I280" s="151"/>
      <c r="L280" s="148"/>
      <c r="M280" s="152"/>
      <c r="T280" s="153"/>
      <c r="AT280" s="149" t="s">
        <v>137</v>
      </c>
      <c r="AU280" s="149" t="s">
        <v>87</v>
      </c>
      <c r="AV280" s="12" t="s">
        <v>85</v>
      </c>
      <c r="AW280" s="12" t="s">
        <v>33</v>
      </c>
      <c r="AX280" s="12" t="s">
        <v>77</v>
      </c>
      <c r="AY280" s="149" t="s">
        <v>123</v>
      </c>
    </row>
    <row r="281" spans="2:65" s="11" customFormat="1" ht="22.9" customHeight="1">
      <c r="B281" s="119"/>
      <c r="D281" s="120" t="s">
        <v>76</v>
      </c>
      <c r="E281" s="129" t="s">
        <v>185</v>
      </c>
      <c r="F281" s="129" t="s">
        <v>426</v>
      </c>
      <c r="I281" s="122"/>
      <c r="J281" s="130">
        <f>BK281</f>
        <v>0</v>
      </c>
      <c r="L281" s="119"/>
      <c r="M281" s="124"/>
      <c r="P281" s="125">
        <f>SUM(P282:P331)</f>
        <v>0</v>
      </c>
      <c r="R281" s="125">
        <f>SUM(R282:R331)</f>
        <v>5.0862380000000007</v>
      </c>
      <c r="T281" s="126">
        <f>SUM(T282:T331)</f>
        <v>0</v>
      </c>
      <c r="AR281" s="120" t="s">
        <v>85</v>
      </c>
      <c r="AT281" s="127" t="s">
        <v>76</v>
      </c>
      <c r="AU281" s="127" t="s">
        <v>85</v>
      </c>
      <c r="AY281" s="120" t="s">
        <v>123</v>
      </c>
      <c r="BK281" s="128">
        <f>SUM(BK282:BK331)</f>
        <v>0</v>
      </c>
    </row>
    <row r="282" spans="2:65" s="1" customFormat="1" ht="16.5" customHeight="1">
      <c r="B282" s="31"/>
      <c r="C282" s="131" t="s">
        <v>427</v>
      </c>
      <c r="D282" s="131" t="s">
        <v>129</v>
      </c>
      <c r="E282" s="132" t="s">
        <v>428</v>
      </c>
      <c r="F282" s="133" t="s">
        <v>429</v>
      </c>
      <c r="G282" s="134" t="s">
        <v>262</v>
      </c>
      <c r="H282" s="135">
        <v>140</v>
      </c>
      <c r="I282" s="136"/>
      <c r="J282" s="137">
        <f>ROUND(I282*H282,2)</f>
        <v>0</v>
      </c>
      <c r="K282" s="133" t="s">
        <v>217</v>
      </c>
      <c r="L282" s="31"/>
      <c r="M282" s="138" t="s">
        <v>1</v>
      </c>
      <c r="N282" s="139" t="s">
        <v>42</v>
      </c>
      <c r="P282" s="140">
        <f>O282*H282</f>
        <v>0</v>
      </c>
      <c r="Q282" s="140">
        <v>1.2999999999999999E-4</v>
      </c>
      <c r="R282" s="140">
        <f>Q282*H282</f>
        <v>1.8199999999999997E-2</v>
      </c>
      <c r="S282" s="140">
        <v>0</v>
      </c>
      <c r="T282" s="141">
        <f>S282*H282</f>
        <v>0</v>
      </c>
      <c r="AR282" s="142" t="s">
        <v>122</v>
      </c>
      <c r="AT282" s="142" t="s">
        <v>129</v>
      </c>
      <c r="AU282" s="142" t="s">
        <v>87</v>
      </c>
      <c r="AY282" s="16" t="s">
        <v>123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85</v>
      </c>
      <c r="BK282" s="143">
        <f>ROUND(I282*H282,2)</f>
        <v>0</v>
      </c>
      <c r="BL282" s="16" t="s">
        <v>122</v>
      </c>
      <c r="BM282" s="142" t="s">
        <v>430</v>
      </c>
    </row>
    <row r="283" spans="2:65" s="1" customFormat="1" ht="11.25">
      <c r="B283" s="31"/>
      <c r="D283" s="144" t="s">
        <v>136</v>
      </c>
      <c r="F283" s="145" t="s">
        <v>431</v>
      </c>
      <c r="I283" s="146"/>
      <c r="L283" s="31"/>
      <c r="M283" s="147"/>
      <c r="T283" s="55"/>
      <c r="AT283" s="16" t="s">
        <v>136</v>
      </c>
      <c r="AU283" s="16" t="s">
        <v>87</v>
      </c>
    </row>
    <row r="284" spans="2:65" s="13" customFormat="1" ht="11.25">
      <c r="B284" s="154"/>
      <c r="D284" s="144" t="s">
        <v>137</v>
      </c>
      <c r="E284" s="155" t="s">
        <v>1</v>
      </c>
      <c r="F284" s="156" t="s">
        <v>432</v>
      </c>
      <c r="H284" s="157">
        <v>140</v>
      </c>
      <c r="I284" s="158"/>
      <c r="L284" s="154"/>
      <c r="M284" s="159"/>
      <c r="T284" s="160"/>
      <c r="AT284" s="155" t="s">
        <v>137</v>
      </c>
      <c r="AU284" s="155" t="s">
        <v>87</v>
      </c>
      <c r="AV284" s="13" t="s">
        <v>87</v>
      </c>
      <c r="AW284" s="13" t="s">
        <v>33</v>
      </c>
      <c r="AX284" s="13" t="s">
        <v>85</v>
      </c>
      <c r="AY284" s="155" t="s">
        <v>123</v>
      </c>
    </row>
    <row r="285" spans="2:65" s="1" customFormat="1" ht="16.5" customHeight="1">
      <c r="B285" s="31"/>
      <c r="C285" s="131" t="s">
        <v>433</v>
      </c>
      <c r="D285" s="131" t="s">
        <v>129</v>
      </c>
      <c r="E285" s="132" t="s">
        <v>434</v>
      </c>
      <c r="F285" s="133" t="s">
        <v>435</v>
      </c>
      <c r="G285" s="134" t="s">
        <v>262</v>
      </c>
      <c r="H285" s="135">
        <v>49.4</v>
      </c>
      <c r="I285" s="136"/>
      <c r="J285" s="137">
        <f>ROUND(I285*H285,2)</f>
        <v>0</v>
      </c>
      <c r="K285" s="133" t="s">
        <v>217</v>
      </c>
      <c r="L285" s="31"/>
      <c r="M285" s="138" t="s">
        <v>1</v>
      </c>
      <c r="N285" s="139" t="s">
        <v>42</v>
      </c>
      <c r="P285" s="140">
        <f>O285*H285</f>
        <v>0</v>
      </c>
      <c r="Q285" s="140">
        <v>6.0000000000000002E-5</v>
      </c>
      <c r="R285" s="140">
        <f>Q285*H285</f>
        <v>2.9640000000000001E-3</v>
      </c>
      <c r="S285" s="140">
        <v>0</v>
      </c>
      <c r="T285" s="141">
        <f>S285*H285</f>
        <v>0</v>
      </c>
      <c r="AR285" s="142" t="s">
        <v>122</v>
      </c>
      <c r="AT285" s="142" t="s">
        <v>129</v>
      </c>
      <c r="AU285" s="142" t="s">
        <v>87</v>
      </c>
      <c r="AY285" s="16" t="s">
        <v>123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6" t="s">
        <v>85</v>
      </c>
      <c r="BK285" s="143">
        <f>ROUND(I285*H285,2)</f>
        <v>0</v>
      </c>
      <c r="BL285" s="16" t="s">
        <v>122</v>
      </c>
      <c r="BM285" s="142" t="s">
        <v>436</v>
      </c>
    </row>
    <row r="286" spans="2:65" s="1" customFormat="1" ht="11.25">
      <c r="B286" s="31"/>
      <c r="D286" s="144" t="s">
        <v>136</v>
      </c>
      <c r="F286" s="145" t="s">
        <v>437</v>
      </c>
      <c r="I286" s="146"/>
      <c r="L286" s="31"/>
      <c r="M286" s="147"/>
      <c r="T286" s="55"/>
      <c r="AT286" s="16" t="s">
        <v>136</v>
      </c>
      <c r="AU286" s="16" t="s">
        <v>87</v>
      </c>
    </row>
    <row r="287" spans="2:65" s="13" customFormat="1" ht="11.25">
      <c r="B287" s="154"/>
      <c r="D287" s="144" t="s">
        <v>137</v>
      </c>
      <c r="E287" s="155" t="s">
        <v>1</v>
      </c>
      <c r="F287" s="156" t="s">
        <v>438</v>
      </c>
      <c r="H287" s="157">
        <v>49.4</v>
      </c>
      <c r="I287" s="158"/>
      <c r="L287" s="154"/>
      <c r="M287" s="159"/>
      <c r="T287" s="160"/>
      <c r="AT287" s="155" t="s">
        <v>137</v>
      </c>
      <c r="AU287" s="155" t="s">
        <v>87</v>
      </c>
      <c r="AV287" s="13" t="s">
        <v>87</v>
      </c>
      <c r="AW287" s="13" t="s">
        <v>33</v>
      </c>
      <c r="AX287" s="13" t="s">
        <v>85</v>
      </c>
      <c r="AY287" s="155" t="s">
        <v>123</v>
      </c>
    </row>
    <row r="288" spans="2:65" s="1" customFormat="1" ht="16.5" customHeight="1">
      <c r="B288" s="31"/>
      <c r="C288" s="131" t="s">
        <v>439</v>
      </c>
      <c r="D288" s="131" t="s">
        <v>129</v>
      </c>
      <c r="E288" s="132" t="s">
        <v>440</v>
      </c>
      <c r="F288" s="133" t="s">
        <v>441</v>
      </c>
      <c r="G288" s="134" t="s">
        <v>262</v>
      </c>
      <c r="H288" s="135">
        <v>298</v>
      </c>
      <c r="I288" s="136"/>
      <c r="J288" s="137">
        <f>ROUND(I288*H288,2)</f>
        <v>0</v>
      </c>
      <c r="K288" s="133" t="s">
        <v>217</v>
      </c>
      <c r="L288" s="31"/>
      <c r="M288" s="138" t="s">
        <v>1</v>
      </c>
      <c r="N288" s="139" t="s">
        <v>42</v>
      </c>
      <c r="P288" s="140">
        <f>O288*H288</f>
        <v>0</v>
      </c>
      <c r="Q288" s="140">
        <v>2.5999999999999998E-4</v>
      </c>
      <c r="R288" s="140">
        <f>Q288*H288</f>
        <v>7.7479999999999993E-2</v>
      </c>
      <c r="S288" s="140">
        <v>0</v>
      </c>
      <c r="T288" s="141">
        <f>S288*H288</f>
        <v>0</v>
      </c>
      <c r="AR288" s="142" t="s">
        <v>122</v>
      </c>
      <c r="AT288" s="142" t="s">
        <v>129</v>
      </c>
      <c r="AU288" s="142" t="s">
        <v>87</v>
      </c>
      <c r="AY288" s="16" t="s">
        <v>123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6" t="s">
        <v>85</v>
      </c>
      <c r="BK288" s="143">
        <f>ROUND(I288*H288,2)</f>
        <v>0</v>
      </c>
      <c r="BL288" s="16" t="s">
        <v>122</v>
      </c>
      <c r="BM288" s="142" t="s">
        <v>442</v>
      </c>
    </row>
    <row r="289" spans="2:65" s="1" customFormat="1" ht="11.25">
      <c r="B289" s="31"/>
      <c r="D289" s="144" t="s">
        <v>136</v>
      </c>
      <c r="F289" s="145" t="s">
        <v>443</v>
      </c>
      <c r="I289" s="146"/>
      <c r="L289" s="31"/>
      <c r="M289" s="147"/>
      <c r="T289" s="55"/>
      <c r="AT289" s="16" t="s">
        <v>136</v>
      </c>
      <c r="AU289" s="16" t="s">
        <v>87</v>
      </c>
    </row>
    <row r="290" spans="2:65" s="13" customFormat="1" ht="11.25">
      <c r="B290" s="154"/>
      <c r="D290" s="144" t="s">
        <v>137</v>
      </c>
      <c r="E290" s="155" t="s">
        <v>1</v>
      </c>
      <c r="F290" s="156" t="s">
        <v>444</v>
      </c>
      <c r="H290" s="157">
        <v>298</v>
      </c>
      <c r="I290" s="158"/>
      <c r="L290" s="154"/>
      <c r="M290" s="159"/>
      <c r="T290" s="160"/>
      <c r="AT290" s="155" t="s">
        <v>137</v>
      </c>
      <c r="AU290" s="155" t="s">
        <v>87</v>
      </c>
      <c r="AV290" s="13" t="s">
        <v>87</v>
      </c>
      <c r="AW290" s="13" t="s">
        <v>33</v>
      </c>
      <c r="AX290" s="13" t="s">
        <v>85</v>
      </c>
      <c r="AY290" s="155" t="s">
        <v>123</v>
      </c>
    </row>
    <row r="291" spans="2:65" s="1" customFormat="1" ht="16.5" customHeight="1">
      <c r="B291" s="31"/>
      <c r="C291" s="131" t="s">
        <v>445</v>
      </c>
      <c r="D291" s="131" t="s">
        <v>129</v>
      </c>
      <c r="E291" s="132" t="s">
        <v>446</v>
      </c>
      <c r="F291" s="133" t="s">
        <v>447</v>
      </c>
      <c r="G291" s="134" t="s">
        <v>262</v>
      </c>
      <c r="H291" s="135">
        <v>66.099999999999994</v>
      </c>
      <c r="I291" s="136"/>
      <c r="J291" s="137">
        <f>ROUND(I291*H291,2)</f>
        <v>0</v>
      </c>
      <c r="K291" s="133" t="s">
        <v>217</v>
      </c>
      <c r="L291" s="31"/>
      <c r="M291" s="138" t="s">
        <v>1</v>
      </c>
      <c r="N291" s="139" t="s">
        <v>42</v>
      </c>
      <c r="P291" s="140">
        <f>O291*H291</f>
        <v>0</v>
      </c>
      <c r="Q291" s="140">
        <v>1.6000000000000001E-4</v>
      </c>
      <c r="R291" s="140">
        <f>Q291*H291</f>
        <v>1.0576E-2</v>
      </c>
      <c r="S291" s="140">
        <v>0</v>
      </c>
      <c r="T291" s="141">
        <f>S291*H291</f>
        <v>0</v>
      </c>
      <c r="AR291" s="142" t="s">
        <v>122</v>
      </c>
      <c r="AT291" s="142" t="s">
        <v>129</v>
      </c>
      <c r="AU291" s="142" t="s">
        <v>87</v>
      </c>
      <c r="AY291" s="16" t="s">
        <v>123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6" t="s">
        <v>85</v>
      </c>
      <c r="BK291" s="143">
        <f>ROUND(I291*H291,2)</f>
        <v>0</v>
      </c>
      <c r="BL291" s="16" t="s">
        <v>122</v>
      </c>
      <c r="BM291" s="142" t="s">
        <v>448</v>
      </c>
    </row>
    <row r="292" spans="2:65" s="1" customFormat="1" ht="11.25">
      <c r="B292" s="31"/>
      <c r="D292" s="144" t="s">
        <v>136</v>
      </c>
      <c r="F292" s="145" t="s">
        <v>449</v>
      </c>
      <c r="I292" s="146"/>
      <c r="L292" s="31"/>
      <c r="M292" s="147"/>
      <c r="T292" s="55"/>
      <c r="AT292" s="16" t="s">
        <v>136</v>
      </c>
      <c r="AU292" s="16" t="s">
        <v>87</v>
      </c>
    </row>
    <row r="293" spans="2:65" s="13" customFormat="1" ht="11.25">
      <c r="B293" s="154"/>
      <c r="D293" s="144" t="s">
        <v>137</v>
      </c>
      <c r="E293" s="155" t="s">
        <v>1</v>
      </c>
      <c r="F293" s="156" t="s">
        <v>450</v>
      </c>
      <c r="H293" s="157">
        <v>66.099999999999994</v>
      </c>
      <c r="I293" s="158"/>
      <c r="L293" s="154"/>
      <c r="M293" s="159"/>
      <c r="T293" s="160"/>
      <c r="AT293" s="155" t="s">
        <v>137</v>
      </c>
      <c r="AU293" s="155" t="s">
        <v>87</v>
      </c>
      <c r="AV293" s="13" t="s">
        <v>87</v>
      </c>
      <c r="AW293" s="13" t="s">
        <v>33</v>
      </c>
      <c r="AX293" s="13" t="s">
        <v>85</v>
      </c>
      <c r="AY293" s="155" t="s">
        <v>123</v>
      </c>
    </row>
    <row r="294" spans="2:65" s="1" customFormat="1" ht="16.5" customHeight="1">
      <c r="B294" s="31"/>
      <c r="C294" s="131" t="s">
        <v>451</v>
      </c>
      <c r="D294" s="131" t="s">
        <v>129</v>
      </c>
      <c r="E294" s="132" t="s">
        <v>452</v>
      </c>
      <c r="F294" s="133" t="s">
        <v>453</v>
      </c>
      <c r="G294" s="134" t="s">
        <v>216</v>
      </c>
      <c r="H294" s="135">
        <v>9</v>
      </c>
      <c r="I294" s="136"/>
      <c r="J294" s="137">
        <f>ROUND(I294*H294,2)</f>
        <v>0</v>
      </c>
      <c r="K294" s="133" t="s">
        <v>217</v>
      </c>
      <c r="L294" s="31"/>
      <c r="M294" s="138" t="s">
        <v>1</v>
      </c>
      <c r="N294" s="139" t="s">
        <v>42</v>
      </c>
      <c r="P294" s="140">
        <f>O294*H294</f>
        <v>0</v>
      </c>
      <c r="Q294" s="140">
        <v>1.4499999999999999E-3</v>
      </c>
      <c r="R294" s="140">
        <f>Q294*H294</f>
        <v>1.3049999999999999E-2</v>
      </c>
      <c r="S294" s="140">
        <v>0</v>
      </c>
      <c r="T294" s="141">
        <f>S294*H294</f>
        <v>0</v>
      </c>
      <c r="AR294" s="142" t="s">
        <v>122</v>
      </c>
      <c r="AT294" s="142" t="s">
        <v>129</v>
      </c>
      <c r="AU294" s="142" t="s">
        <v>87</v>
      </c>
      <c r="AY294" s="16" t="s">
        <v>123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6" t="s">
        <v>85</v>
      </c>
      <c r="BK294" s="143">
        <f>ROUND(I294*H294,2)</f>
        <v>0</v>
      </c>
      <c r="BL294" s="16" t="s">
        <v>122</v>
      </c>
      <c r="BM294" s="142" t="s">
        <v>454</v>
      </c>
    </row>
    <row r="295" spans="2:65" s="1" customFormat="1" ht="11.25">
      <c r="B295" s="31"/>
      <c r="D295" s="144" t="s">
        <v>136</v>
      </c>
      <c r="F295" s="145" t="s">
        <v>455</v>
      </c>
      <c r="I295" s="146"/>
      <c r="L295" s="31"/>
      <c r="M295" s="147"/>
      <c r="T295" s="55"/>
      <c r="AT295" s="16" t="s">
        <v>136</v>
      </c>
      <c r="AU295" s="16" t="s">
        <v>87</v>
      </c>
    </row>
    <row r="296" spans="2:65" s="13" customFormat="1" ht="11.25">
      <c r="B296" s="154"/>
      <c r="D296" s="144" t="s">
        <v>137</v>
      </c>
      <c r="E296" s="155" t="s">
        <v>1</v>
      </c>
      <c r="F296" s="156" t="s">
        <v>456</v>
      </c>
      <c r="H296" s="157">
        <v>9</v>
      </c>
      <c r="I296" s="158"/>
      <c r="L296" s="154"/>
      <c r="M296" s="159"/>
      <c r="T296" s="160"/>
      <c r="AT296" s="155" t="s">
        <v>137</v>
      </c>
      <c r="AU296" s="155" t="s">
        <v>87</v>
      </c>
      <c r="AV296" s="13" t="s">
        <v>87</v>
      </c>
      <c r="AW296" s="13" t="s">
        <v>33</v>
      </c>
      <c r="AX296" s="13" t="s">
        <v>85</v>
      </c>
      <c r="AY296" s="155" t="s">
        <v>123</v>
      </c>
    </row>
    <row r="297" spans="2:65" s="1" customFormat="1" ht="16.5" customHeight="1">
      <c r="B297" s="31"/>
      <c r="C297" s="131" t="s">
        <v>457</v>
      </c>
      <c r="D297" s="131" t="s">
        <v>129</v>
      </c>
      <c r="E297" s="132" t="s">
        <v>458</v>
      </c>
      <c r="F297" s="133" t="s">
        <v>459</v>
      </c>
      <c r="G297" s="134" t="s">
        <v>262</v>
      </c>
      <c r="H297" s="135">
        <v>553.5</v>
      </c>
      <c r="I297" s="136"/>
      <c r="J297" s="137">
        <f>ROUND(I297*H297,2)</f>
        <v>0</v>
      </c>
      <c r="K297" s="133" t="s">
        <v>217</v>
      </c>
      <c r="L297" s="31"/>
      <c r="M297" s="138" t="s">
        <v>1</v>
      </c>
      <c r="N297" s="139" t="s">
        <v>42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122</v>
      </c>
      <c r="AT297" s="142" t="s">
        <v>129</v>
      </c>
      <c r="AU297" s="142" t="s">
        <v>87</v>
      </c>
      <c r="AY297" s="16" t="s">
        <v>123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85</v>
      </c>
      <c r="BK297" s="143">
        <f>ROUND(I297*H297,2)</f>
        <v>0</v>
      </c>
      <c r="BL297" s="16" t="s">
        <v>122</v>
      </c>
      <c r="BM297" s="142" t="s">
        <v>460</v>
      </c>
    </row>
    <row r="298" spans="2:65" s="1" customFormat="1" ht="11.25">
      <c r="B298" s="31"/>
      <c r="D298" s="144" t="s">
        <v>136</v>
      </c>
      <c r="F298" s="145" t="s">
        <v>461</v>
      </c>
      <c r="I298" s="146"/>
      <c r="L298" s="31"/>
      <c r="M298" s="147"/>
      <c r="T298" s="55"/>
      <c r="AT298" s="16" t="s">
        <v>136</v>
      </c>
      <c r="AU298" s="16" t="s">
        <v>87</v>
      </c>
    </row>
    <row r="299" spans="2:65" s="13" customFormat="1" ht="11.25">
      <c r="B299" s="154"/>
      <c r="D299" s="144" t="s">
        <v>137</v>
      </c>
      <c r="E299" s="155" t="s">
        <v>1</v>
      </c>
      <c r="F299" s="156" t="s">
        <v>462</v>
      </c>
      <c r="H299" s="157">
        <v>553.5</v>
      </c>
      <c r="I299" s="158"/>
      <c r="L299" s="154"/>
      <c r="M299" s="159"/>
      <c r="T299" s="160"/>
      <c r="AT299" s="155" t="s">
        <v>137</v>
      </c>
      <c r="AU299" s="155" t="s">
        <v>87</v>
      </c>
      <c r="AV299" s="13" t="s">
        <v>87</v>
      </c>
      <c r="AW299" s="13" t="s">
        <v>33</v>
      </c>
      <c r="AX299" s="13" t="s">
        <v>85</v>
      </c>
      <c r="AY299" s="155" t="s">
        <v>123</v>
      </c>
    </row>
    <row r="300" spans="2:65" s="1" customFormat="1" ht="16.5" customHeight="1">
      <c r="B300" s="31"/>
      <c r="C300" s="131" t="s">
        <v>463</v>
      </c>
      <c r="D300" s="131" t="s">
        <v>129</v>
      </c>
      <c r="E300" s="132" t="s">
        <v>464</v>
      </c>
      <c r="F300" s="133" t="s">
        <v>465</v>
      </c>
      <c r="G300" s="134" t="s">
        <v>216</v>
      </c>
      <c r="H300" s="135">
        <v>9</v>
      </c>
      <c r="I300" s="136"/>
      <c r="J300" s="137">
        <f>ROUND(I300*H300,2)</f>
        <v>0</v>
      </c>
      <c r="K300" s="133" t="s">
        <v>217</v>
      </c>
      <c r="L300" s="31"/>
      <c r="M300" s="138" t="s">
        <v>1</v>
      </c>
      <c r="N300" s="139" t="s">
        <v>42</v>
      </c>
      <c r="P300" s="140">
        <f>O300*H300</f>
        <v>0</v>
      </c>
      <c r="Q300" s="140">
        <v>1.0000000000000001E-5</v>
      </c>
      <c r="R300" s="140">
        <f>Q300*H300</f>
        <v>9.0000000000000006E-5</v>
      </c>
      <c r="S300" s="140">
        <v>0</v>
      </c>
      <c r="T300" s="141">
        <f>S300*H300</f>
        <v>0</v>
      </c>
      <c r="AR300" s="142" t="s">
        <v>122</v>
      </c>
      <c r="AT300" s="142" t="s">
        <v>129</v>
      </c>
      <c r="AU300" s="142" t="s">
        <v>87</v>
      </c>
      <c r="AY300" s="16" t="s">
        <v>123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6" t="s">
        <v>85</v>
      </c>
      <c r="BK300" s="143">
        <f>ROUND(I300*H300,2)</f>
        <v>0</v>
      </c>
      <c r="BL300" s="16" t="s">
        <v>122</v>
      </c>
      <c r="BM300" s="142" t="s">
        <v>466</v>
      </c>
    </row>
    <row r="301" spans="2:65" s="1" customFormat="1" ht="11.25">
      <c r="B301" s="31"/>
      <c r="D301" s="144" t="s">
        <v>136</v>
      </c>
      <c r="F301" s="145" t="s">
        <v>467</v>
      </c>
      <c r="I301" s="146"/>
      <c r="L301" s="31"/>
      <c r="M301" s="147"/>
      <c r="T301" s="55"/>
      <c r="AT301" s="16" t="s">
        <v>136</v>
      </c>
      <c r="AU301" s="16" t="s">
        <v>87</v>
      </c>
    </row>
    <row r="302" spans="2:65" s="13" customFormat="1" ht="11.25">
      <c r="B302" s="154"/>
      <c r="D302" s="144" t="s">
        <v>137</v>
      </c>
      <c r="E302" s="155" t="s">
        <v>1</v>
      </c>
      <c r="F302" s="156" t="s">
        <v>468</v>
      </c>
      <c r="H302" s="157">
        <v>9</v>
      </c>
      <c r="I302" s="158"/>
      <c r="L302" s="154"/>
      <c r="M302" s="159"/>
      <c r="T302" s="160"/>
      <c r="AT302" s="155" t="s">
        <v>137</v>
      </c>
      <c r="AU302" s="155" t="s">
        <v>87</v>
      </c>
      <c r="AV302" s="13" t="s">
        <v>87</v>
      </c>
      <c r="AW302" s="13" t="s">
        <v>33</v>
      </c>
      <c r="AX302" s="13" t="s">
        <v>85</v>
      </c>
      <c r="AY302" s="155" t="s">
        <v>123</v>
      </c>
    </row>
    <row r="303" spans="2:65" s="1" customFormat="1" ht="16.5" customHeight="1">
      <c r="B303" s="31"/>
      <c r="C303" s="131" t="s">
        <v>469</v>
      </c>
      <c r="D303" s="131" t="s">
        <v>129</v>
      </c>
      <c r="E303" s="132" t="s">
        <v>470</v>
      </c>
      <c r="F303" s="133" t="s">
        <v>471</v>
      </c>
      <c r="G303" s="134" t="s">
        <v>262</v>
      </c>
      <c r="H303" s="135">
        <v>7</v>
      </c>
      <c r="I303" s="136"/>
      <c r="J303" s="137">
        <f>ROUND(I303*H303,2)</f>
        <v>0</v>
      </c>
      <c r="K303" s="133" t="s">
        <v>217</v>
      </c>
      <c r="L303" s="31"/>
      <c r="M303" s="138" t="s">
        <v>1</v>
      </c>
      <c r="N303" s="139" t="s">
        <v>42</v>
      </c>
      <c r="P303" s="140">
        <f>O303*H303</f>
        <v>0</v>
      </c>
      <c r="Q303" s="140">
        <v>0.15540000000000001</v>
      </c>
      <c r="R303" s="140">
        <f>Q303*H303</f>
        <v>1.0878000000000001</v>
      </c>
      <c r="S303" s="140">
        <v>0</v>
      </c>
      <c r="T303" s="141">
        <f>S303*H303</f>
        <v>0</v>
      </c>
      <c r="AR303" s="142" t="s">
        <v>122</v>
      </c>
      <c r="AT303" s="142" t="s">
        <v>129</v>
      </c>
      <c r="AU303" s="142" t="s">
        <v>87</v>
      </c>
      <c r="AY303" s="16" t="s">
        <v>123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85</v>
      </c>
      <c r="BK303" s="143">
        <f>ROUND(I303*H303,2)</f>
        <v>0</v>
      </c>
      <c r="BL303" s="16" t="s">
        <v>122</v>
      </c>
      <c r="BM303" s="142" t="s">
        <v>472</v>
      </c>
    </row>
    <row r="304" spans="2:65" s="1" customFormat="1" ht="19.5">
      <c r="B304" s="31"/>
      <c r="D304" s="144" t="s">
        <v>136</v>
      </c>
      <c r="F304" s="145" t="s">
        <v>473</v>
      </c>
      <c r="I304" s="146"/>
      <c r="L304" s="31"/>
      <c r="M304" s="147"/>
      <c r="T304" s="55"/>
      <c r="AT304" s="16" t="s">
        <v>136</v>
      </c>
      <c r="AU304" s="16" t="s">
        <v>87</v>
      </c>
    </row>
    <row r="305" spans="2:65" s="13" customFormat="1" ht="11.25">
      <c r="B305" s="154"/>
      <c r="D305" s="144" t="s">
        <v>137</v>
      </c>
      <c r="E305" s="155" t="s">
        <v>1</v>
      </c>
      <c r="F305" s="156" t="s">
        <v>474</v>
      </c>
      <c r="H305" s="157">
        <v>7</v>
      </c>
      <c r="I305" s="158"/>
      <c r="L305" s="154"/>
      <c r="M305" s="159"/>
      <c r="T305" s="160"/>
      <c r="AT305" s="155" t="s">
        <v>137</v>
      </c>
      <c r="AU305" s="155" t="s">
        <v>87</v>
      </c>
      <c r="AV305" s="13" t="s">
        <v>87</v>
      </c>
      <c r="AW305" s="13" t="s">
        <v>33</v>
      </c>
      <c r="AX305" s="13" t="s">
        <v>85</v>
      </c>
      <c r="AY305" s="155" t="s">
        <v>123</v>
      </c>
    </row>
    <row r="306" spans="2:65" s="12" customFormat="1" ht="11.25">
      <c r="B306" s="148"/>
      <c r="D306" s="144" t="s">
        <v>137</v>
      </c>
      <c r="E306" s="149" t="s">
        <v>1</v>
      </c>
      <c r="F306" s="150" t="s">
        <v>475</v>
      </c>
      <c r="H306" s="149" t="s">
        <v>1</v>
      </c>
      <c r="I306" s="151"/>
      <c r="L306" s="148"/>
      <c r="M306" s="152"/>
      <c r="T306" s="153"/>
      <c r="AT306" s="149" t="s">
        <v>137</v>
      </c>
      <c r="AU306" s="149" t="s">
        <v>87</v>
      </c>
      <c r="AV306" s="12" t="s">
        <v>85</v>
      </c>
      <c r="AW306" s="12" t="s">
        <v>33</v>
      </c>
      <c r="AX306" s="12" t="s">
        <v>77</v>
      </c>
      <c r="AY306" s="149" t="s">
        <v>123</v>
      </c>
    </row>
    <row r="307" spans="2:65" s="1" customFormat="1" ht="16.5" customHeight="1">
      <c r="B307" s="31"/>
      <c r="C307" s="171" t="s">
        <v>476</v>
      </c>
      <c r="D307" s="171" t="s">
        <v>305</v>
      </c>
      <c r="E307" s="172" t="s">
        <v>477</v>
      </c>
      <c r="F307" s="173" t="s">
        <v>478</v>
      </c>
      <c r="G307" s="174" t="s">
        <v>262</v>
      </c>
      <c r="H307" s="175">
        <v>7</v>
      </c>
      <c r="I307" s="176"/>
      <c r="J307" s="177">
        <f>ROUND(I307*H307,2)</f>
        <v>0</v>
      </c>
      <c r="K307" s="173" t="s">
        <v>217</v>
      </c>
      <c r="L307" s="178"/>
      <c r="M307" s="179" t="s">
        <v>1</v>
      </c>
      <c r="N307" s="180" t="s">
        <v>42</v>
      </c>
      <c r="P307" s="140">
        <f>O307*H307</f>
        <v>0</v>
      </c>
      <c r="Q307" s="140">
        <v>0.08</v>
      </c>
      <c r="R307" s="140">
        <f>Q307*H307</f>
        <v>0.56000000000000005</v>
      </c>
      <c r="S307" s="140">
        <v>0</v>
      </c>
      <c r="T307" s="141">
        <f>S307*H307</f>
        <v>0</v>
      </c>
      <c r="AR307" s="142" t="s">
        <v>179</v>
      </c>
      <c r="AT307" s="142" t="s">
        <v>305</v>
      </c>
      <c r="AU307" s="142" t="s">
        <v>87</v>
      </c>
      <c r="AY307" s="16" t="s">
        <v>123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85</v>
      </c>
      <c r="BK307" s="143">
        <f>ROUND(I307*H307,2)</f>
        <v>0</v>
      </c>
      <c r="BL307" s="16" t="s">
        <v>122</v>
      </c>
      <c r="BM307" s="142" t="s">
        <v>479</v>
      </c>
    </row>
    <row r="308" spans="2:65" s="1" customFormat="1" ht="11.25">
      <c r="B308" s="31"/>
      <c r="D308" s="144" t="s">
        <v>136</v>
      </c>
      <c r="F308" s="145" t="s">
        <v>478</v>
      </c>
      <c r="I308" s="146"/>
      <c r="L308" s="31"/>
      <c r="M308" s="147"/>
      <c r="T308" s="55"/>
      <c r="AT308" s="16" t="s">
        <v>136</v>
      </c>
      <c r="AU308" s="16" t="s">
        <v>87</v>
      </c>
    </row>
    <row r="309" spans="2:65" s="13" customFormat="1" ht="11.25">
      <c r="B309" s="154"/>
      <c r="D309" s="144" t="s">
        <v>137</v>
      </c>
      <c r="E309" s="155" t="s">
        <v>1</v>
      </c>
      <c r="F309" s="156" t="s">
        <v>480</v>
      </c>
      <c r="H309" s="157">
        <v>7</v>
      </c>
      <c r="I309" s="158"/>
      <c r="L309" s="154"/>
      <c r="M309" s="159"/>
      <c r="T309" s="160"/>
      <c r="AT309" s="155" t="s">
        <v>137</v>
      </c>
      <c r="AU309" s="155" t="s">
        <v>87</v>
      </c>
      <c r="AV309" s="13" t="s">
        <v>87</v>
      </c>
      <c r="AW309" s="13" t="s">
        <v>33</v>
      </c>
      <c r="AX309" s="13" t="s">
        <v>85</v>
      </c>
      <c r="AY309" s="155" t="s">
        <v>123</v>
      </c>
    </row>
    <row r="310" spans="2:65" s="1" customFormat="1" ht="16.5" customHeight="1">
      <c r="B310" s="31"/>
      <c r="C310" s="131" t="s">
        <v>481</v>
      </c>
      <c r="D310" s="131" t="s">
        <v>129</v>
      </c>
      <c r="E310" s="132" t="s">
        <v>482</v>
      </c>
      <c r="F310" s="133" t="s">
        <v>483</v>
      </c>
      <c r="G310" s="134" t="s">
        <v>262</v>
      </c>
      <c r="H310" s="135">
        <v>22</v>
      </c>
      <c r="I310" s="136"/>
      <c r="J310" s="137">
        <f>ROUND(I310*H310,2)</f>
        <v>0</v>
      </c>
      <c r="K310" s="133" t="s">
        <v>217</v>
      </c>
      <c r="L310" s="31"/>
      <c r="M310" s="138" t="s">
        <v>1</v>
      </c>
      <c r="N310" s="139" t="s">
        <v>42</v>
      </c>
      <c r="P310" s="140">
        <f>O310*H310</f>
        <v>0</v>
      </c>
      <c r="Q310" s="140">
        <v>8.5760000000000003E-2</v>
      </c>
      <c r="R310" s="140">
        <f>Q310*H310</f>
        <v>1.88672</v>
      </c>
      <c r="S310" s="140">
        <v>0</v>
      </c>
      <c r="T310" s="141">
        <f>S310*H310</f>
        <v>0</v>
      </c>
      <c r="AR310" s="142" t="s">
        <v>122</v>
      </c>
      <c r="AT310" s="142" t="s">
        <v>129</v>
      </c>
      <c r="AU310" s="142" t="s">
        <v>87</v>
      </c>
      <c r="AY310" s="16" t="s">
        <v>123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6" t="s">
        <v>85</v>
      </c>
      <c r="BK310" s="143">
        <f>ROUND(I310*H310,2)</f>
        <v>0</v>
      </c>
      <c r="BL310" s="16" t="s">
        <v>122</v>
      </c>
      <c r="BM310" s="142" t="s">
        <v>484</v>
      </c>
    </row>
    <row r="311" spans="2:65" s="1" customFormat="1" ht="19.5">
      <c r="B311" s="31"/>
      <c r="D311" s="144" t="s">
        <v>136</v>
      </c>
      <c r="F311" s="145" t="s">
        <v>485</v>
      </c>
      <c r="I311" s="146"/>
      <c r="L311" s="31"/>
      <c r="M311" s="147"/>
      <c r="T311" s="55"/>
      <c r="AT311" s="16" t="s">
        <v>136</v>
      </c>
      <c r="AU311" s="16" t="s">
        <v>87</v>
      </c>
    </row>
    <row r="312" spans="2:65" s="13" customFormat="1" ht="11.25">
      <c r="B312" s="154"/>
      <c r="D312" s="144" t="s">
        <v>137</v>
      </c>
      <c r="E312" s="155" t="s">
        <v>1</v>
      </c>
      <c r="F312" s="156" t="s">
        <v>486</v>
      </c>
      <c r="H312" s="157">
        <v>22</v>
      </c>
      <c r="I312" s="158"/>
      <c r="L312" s="154"/>
      <c r="M312" s="159"/>
      <c r="T312" s="160"/>
      <c r="AT312" s="155" t="s">
        <v>137</v>
      </c>
      <c r="AU312" s="155" t="s">
        <v>87</v>
      </c>
      <c r="AV312" s="13" t="s">
        <v>87</v>
      </c>
      <c r="AW312" s="13" t="s">
        <v>33</v>
      </c>
      <c r="AX312" s="13" t="s">
        <v>85</v>
      </c>
      <c r="AY312" s="155" t="s">
        <v>123</v>
      </c>
    </row>
    <row r="313" spans="2:65" s="1" customFormat="1" ht="16.5" customHeight="1">
      <c r="B313" s="31"/>
      <c r="C313" s="171" t="s">
        <v>487</v>
      </c>
      <c r="D313" s="171" t="s">
        <v>305</v>
      </c>
      <c r="E313" s="172" t="s">
        <v>488</v>
      </c>
      <c r="F313" s="173" t="s">
        <v>489</v>
      </c>
      <c r="G313" s="174" t="s">
        <v>262</v>
      </c>
      <c r="H313" s="175">
        <v>22</v>
      </c>
      <c r="I313" s="176"/>
      <c r="J313" s="177">
        <f>ROUND(I313*H313,2)</f>
        <v>0</v>
      </c>
      <c r="K313" s="173" t="s">
        <v>217</v>
      </c>
      <c r="L313" s="178"/>
      <c r="M313" s="179" t="s">
        <v>1</v>
      </c>
      <c r="N313" s="180" t="s">
        <v>42</v>
      </c>
      <c r="P313" s="140">
        <f>O313*H313</f>
        <v>0</v>
      </c>
      <c r="Q313" s="140">
        <v>5.6000000000000001E-2</v>
      </c>
      <c r="R313" s="140">
        <f>Q313*H313</f>
        <v>1.232</v>
      </c>
      <c r="S313" s="140">
        <v>0</v>
      </c>
      <c r="T313" s="141">
        <f>S313*H313</f>
        <v>0</v>
      </c>
      <c r="AR313" s="142" t="s">
        <v>179</v>
      </c>
      <c r="AT313" s="142" t="s">
        <v>305</v>
      </c>
      <c r="AU313" s="142" t="s">
        <v>87</v>
      </c>
      <c r="AY313" s="16" t="s">
        <v>123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6" t="s">
        <v>85</v>
      </c>
      <c r="BK313" s="143">
        <f>ROUND(I313*H313,2)</f>
        <v>0</v>
      </c>
      <c r="BL313" s="16" t="s">
        <v>122</v>
      </c>
      <c r="BM313" s="142" t="s">
        <v>490</v>
      </c>
    </row>
    <row r="314" spans="2:65" s="1" customFormat="1" ht="11.25">
      <c r="B314" s="31"/>
      <c r="D314" s="144" t="s">
        <v>136</v>
      </c>
      <c r="F314" s="145" t="s">
        <v>489</v>
      </c>
      <c r="I314" s="146"/>
      <c r="L314" s="31"/>
      <c r="M314" s="147"/>
      <c r="T314" s="55"/>
      <c r="AT314" s="16" t="s">
        <v>136</v>
      </c>
      <c r="AU314" s="16" t="s">
        <v>87</v>
      </c>
    </row>
    <row r="315" spans="2:65" s="13" customFormat="1" ht="11.25">
      <c r="B315" s="154"/>
      <c r="D315" s="144" t="s">
        <v>137</v>
      </c>
      <c r="E315" s="155" t="s">
        <v>1</v>
      </c>
      <c r="F315" s="156" t="s">
        <v>491</v>
      </c>
      <c r="H315" s="157">
        <v>22</v>
      </c>
      <c r="I315" s="158"/>
      <c r="L315" s="154"/>
      <c r="M315" s="159"/>
      <c r="T315" s="160"/>
      <c r="AT315" s="155" t="s">
        <v>137</v>
      </c>
      <c r="AU315" s="155" t="s">
        <v>87</v>
      </c>
      <c r="AV315" s="13" t="s">
        <v>87</v>
      </c>
      <c r="AW315" s="13" t="s">
        <v>33</v>
      </c>
      <c r="AX315" s="13" t="s">
        <v>85</v>
      </c>
      <c r="AY315" s="155" t="s">
        <v>123</v>
      </c>
    </row>
    <row r="316" spans="2:65" s="1" customFormat="1" ht="16.5" customHeight="1">
      <c r="B316" s="31"/>
      <c r="C316" s="131" t="s">
        <v>492</v>
      </c>
      <c r="D316" s="131" t="s">
        <v>129</v>
      </c>
      <c r="E316" s="132" t="s">
        <v>493</v>
      </c>
      <c r="F316" s="133" t="s">
        <v>494</v>
      </c>
      <c r="G316" s="134" t="s">
        <v>262</v>
      </c>
      <c r="H316" s="135">
        <v>58.6</v>
      </c>
      <c r="I316" s="136"/>
      <c r="J316" s="137">
        <f>ROUND(I316*H316,2)</f>
        <v>0</v>
      </c>
      <c r="K316" s="133" t="s">
        <v>217</v>
      </c>
      <c r="L316" s="31"/>
      <c r="M316" s="138" t="s">
        <v>1</v>
      </c>
      <c r="N316" s="139" t="s">
        <v>42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122</v>
      </c>
      <c r="AT316" s="142" t="s">
        <v>129</v>
      </c>
      <c r="AU316" s="142" t="s">
        <v>87</v>
      </c>
      <c r="AY316" s="16" t="s">
        <v>123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6" t="s">
        <v>85</v>
      </c>
      <c r="BK316" s="143">
        <f>ROUND(I316*H316,2)</f>
        <v>0</v>
      </c>
      <c r="BL316" s="16" t="s">
        <v>122</v>
      </c>
      <c r="BM316" s="142" t="s">
        <v>495</v>
      </c>
    </row>
    <row r="317" spans="2:65" s="1" customFormat="1" ht="11.25">
      <c r="B317" s="31"/>
      <c r="D317" s="144" t="s">
        <v>136</v>
      </c>
      <c r="F317" s="145" t="s">
        <v>496</v>
      </c>
      <c r="I317" s="146"/>
      <c r="L317" s="31"/>
      <c r="M317" s="147"/>
      <c r="T317" s="55"/>
      <c r="AT317" s="16" t="s">
        <v>136</v>
      </c>
      <c r="AU317" s="16" t="s">
        <v>87</v>
      </c>
    </row>
    <row r="318" spans="2:65" s="13" customFormat="1" ht="11.25">
      <c r="B318" s="154"/>
      <c r="D318" s="144" t="s">
        <v>137</v>
      </c>
      <c r="E318" s="155" t="s">
        <v>1</v>
      </c>
      <c r="F318" s="156" t="s">
        <v>497</v>
      </c>
      <c r="H318" s="157">
        <v>58.6</v>
      </c>
      <c r="I318" s="158"/>
      <c r="L318" s="154"/>
      <c r="M318" s="159"/>
      <c r="T318" s="160"/>
      <c r="AT318" s="155" t="s">
        <v>137</v>
      </c>
      <c r="AU318" s="155" t="s">
        <v>87</v>
      </c>
      <c r="AV318" s="13" t="s">
        <v>87</v>
      </c>
      <c r="AW318" s="13" t="s">
        <v>33</v>
      </c>
      <c r="AX318" s="13" t="s">
        <v>85</v>
      </c>
      <c r="AY318" s="155" t="s">
        <v>123</v>
      </c>
    </row>
    <row r="319" spans="2:65" s="1" customFormat="1" ht="16.5" customHeight="1">
      <c r="B319" s="31"/>
      <c r="C319" s="131" t="s">
        <v>498</v>
      </c>
      <c r="D319" s="131" t="s">
        <v>129</v>
      </c>
      <c r="E319" s="132" t="s">
        <v>499</v>
      </c>
      <c r="F319" s="133" t="s">
        <v>500</v>
      </c>
      <c r="G319" s="134" t="s">
        <v>262</v>
      </c>
      <c r="H319" s="135">
        <v>58.6</v>
      </c>
      <c r="I319" s="136"/>
      <c r="J319" s="137">
        <f>ROUND(I319*H319,2)</f>
        <v>0</v>
      </c>
      <c r="K319" s="133" t="s">
        <v>217</v>
      </c>
      <c r="L319" s="31"/>
      <c r="M319" s="138" t="s">
        <v>1</v>
      </c>
      <c r="N319" s="139" t="s">
        <v>42</v>
      </c>
      <c r="P319" s="140">
        <f>O319*H319</f>
        <v>0</v>
      </c>
      <c r="Q319" s="140">
        <v>2.7999999999999998E-4</v>
      </c>
      <c r="R319" s="140">
        <f>Q319*H319</f>
        <v>1.6407999999999999E-2</v>
      </c>
      <c r="S319" s="140">
        <v>0</v>
      </c>
      <c r="T319" s="141">
        <f>S319*H319</f>
        <v>0</v>
      </c>
      <c r="AR319" s="142" t="s">
        <v>122</v>
      </c>
      <c r="AT319" s="142" t="s">
        <v>129</v>
      </c>
      <c r="AU319" s="142" t="s">
        <v>87</v>
      </c>
      <c r="AY319" s="16" t="s">
        <v>123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6" t="s">
        <v>85</v>
      </c>
      <c r="BK319" s="143">
        <f>ROUND(I319*H319,2)</f>
        <v>0</v>
      </c>
      <c r="BL319" s="16" t="s">
        <v>122</v>
      </c>
      <c r="BM319" s="142" t="s">
        <v>501</v>
      </c>
    </row>
    <row r="320" spans="2:65" s="1" customFormat="1" ht="19.5">
      <c r="B320" s="31"/>
      <c r="D320" s="144" t="s">
        <v>136</v>
      </c>
      <c r="F320" s="145" t="s">
        <v>502</v>
      </c>
      <c r="I320" s="146"/>
      <c r="L320" s="31"/>
      <c r="M320" s="147"/>
      <c r="T320" s="55"/>
      <c r="AT320" s="16" t="s">
        <v>136</v>
      </c>
      <c r="AU320" s="16" t="s">
        <v>87</v>
      </c>
    </row>
    <row r="321" spans="2:65" s="13" customFormat="1" ht="11.25">
      <c r="B321" s="154"/>
      <c r="D321" s="144" t="s">
        <v>137</v>
      </c>
      <c r="E321" s="155" t="s">
        <v>1</v>
      </c>
      <c r="F321" s="156" t="s">
        <v>497</v>
      </c>
      <c r="H321" s="157">
        <v>58.6</v>
      </c>
      <c r="I321" s="158"/>
      <c r="L321" s="154"/>
      <c r="M321" s="159"/>
      <c r="T321" s="160"/>
      <c r="AT321" s="155" t="s">
        <v>137</v>
      </c>
      <c r="AU321" s="155" t="s">
        <v>87</v>
      </c>
      <c r="AV321" s="13" t="s">
        <v>87</v>
      </c>
      <c r="AW321" s="13" t="s">
        <v>33</v>
      </c>
      <c r="AX321" s="13" t="s">
        <v>85</v>
      </c>
      <c r="AY321" s="155" t="s">
        <v>123</v>
      </c>
    </row>
    <row r="322" spans="2:65" s="1" customFormat="1" ht="16.5" customHeight="1">
      <c r="B322" s="31"/>
      <c r="C322" s="131" t="s">
        <v>503</v>
      </c>
      <c r="D322" s="131" t="s">
        <v>129</v>
      </c>
      <c r="E322" s="132" t="s">
        <v>504</v>
      </c>
      <c r="F322" s="133" t="s">
        <v>505</v>
      </c>
      <c r="G322" s="134" t="s">
        <v>216</v>
      </c>
      <c r="H322" s="135">
        <v>385</v>
      </c>
      <c r="I322" s="136"/>
      <c r="J322" s="137">
        <f>ROUND(I322*H322,2)</f>
        <v>0</v>
      </c>
      <c r="K322" s="133" t="s">
        <v>217</v>
      </c>
      <c r="L322" s="31"/>
      <c r="M322" s="138" t="s">
        <v>1</v>
      </c>
      <c r="N322" s="139" t="s">
        <v>42</v>
      </c>
      <c r="P322" s="140">
        <f>O322*H322</f>
        <v>0</v>
      </c>
      <c r="Q322" s="140">
        <v>4.6999999999999999E-4</v>
      </c>
      <c r="R322" s="140">
        <f>Q322*H322</f>
        <v>0.18095</v>
      </c>
      <c r="S322" s="140">
        <v>0</v>
      </c>
      <c r="T322" s="141">
        <f>S322*H322</f>
        <v>0</v>
      </c>
      <c r="AR322" s="142" t="s">
        <v>122</v>
      </c>
      <c r="AT322" s="142" t="s">
        <v>129</v>
      </c>
      <c r="AU322" s="142" t="s">
        <v>87</v>
      </c>
      <c r="AY322" s="16" t="s">
        <v>123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6" t="s">
        <v>85</v>
      </c>
      <c r="BK322" s="143">
        <f>ROUND(I322*H322,2)</f>
        <v>0</v>
      </c>
      <c r="BL322" s="16" t="s">
        <v>122</v>
      </c>
      <c r="BM322" s="142" t="s">
        <v>506</v>
      </c>
    </row>
    <row r="323" spans="2:65" s="1" customFormat="1" ht="11.25">
      <c r="B323" s="31"/>
      <c r="D323" s="144" t="s">
        <v>136</v>
      </c>
      <c r="F323" s="145" t="s">
        <v>507</v>
      </c>
      <c r="I323" s="146"/>
      <c r="L323" s="31"/>
      <c r="M323" s="147"/>
      <c r="T323" s="55"/>
      <c r="AT323" s="16" t="s">
        <v>136</v>
      </c>
      <c r="AU323" s="16" t="s">
        <v>87</v>
      </c>
    </row>
    <row r="324" spans="2:65" s="12" customFormat="1" ht="11.25">
      <c r="B324" s="148"/>
      <c r="D324" s="144" t="s">
        <v>137</v>
      </c>
      <c r="E324" s="149" t="s">
        <v>1</v>
      </c>
      <c r="F324" s="150" t="s">
        <v>508</v>
      </c>
      <c r="H324" s="149" t="s">
        <v>1</v>
      </c>
      <c r="I324" s="151"/>
      <c r="L324" s="148"/>
      <c r="M324" s="152"/>
      <c r="T324" s="153"/>
      <c r="AT324" s="149" t="s">
        <v>137</v>
      </c>
      <c r="AU324" s="149" t="s">
        <v>87</v>
      </c>
      <c r="AV324" s="12" t="s">
        <v>85</v>
      </c>
      <c r="AW324" s="12" t="s">
        <v>33</v>
      </c>
      <c r="AX324" s="12" t="s">
        <v>77</v>
      </c>
      <c r="AY324" s="149" t="s">
        <v>123</v>
      </c>
    </row>
    <row r="325" spans="2:65" s="13" customFormat="1" ht="11.25">
      <c r="B325" s="154"/>
      <c r="D325" s="144" t="s">
        <v>137</v>
      </c>
      <c r="E325" s="155" t="s">
        <v>1</v>
      </c>
      <c r="F325" s="156" t="s">
        <v>509</v>
      </c>
      <c r="H325" s="157">
        <v>275</v>
      </c>
      <c r="I325" s="158"/>
      <c r="L325" s="154"/>
      <c r="M325" s="159"/>
      <c r="T325" s="160"/>
      <c r="AT325" s="155" t="s">
        <v>137</v>
      </c>
      <c r="AU325" s="155" t="s">
        <v>87</v>
      </c>
      <c r="AV325" s="13" t="s">
        <v>87</v>
      </c>
      <c r="AW325" s="13" t="s">
        <v>33</v>
      </c>
      <c r="AX325" s="13" t="s">
        <v>77</v>
      </c>
      <c r="AY325" s="155" t="s">
        <v>123</v>
      </c>
    </row>
    <row r="326" spans="2:65" s="13" customFormat="1" ht="11.25">
      <c r="B326" s="154"/>
      <c r="D326" s="144" t="s">
        <v>137</v>
      </c>
      <c r="E326" s="155" t="s">
        <v>1</v>
      </c>
      <c r="F326" s="156" t="s">
        <v>510</v>
      </c>
      <c r="H326" s="157">
        <v>110</v>
      </c>
      <c r="I326" s="158"/>
      <c r="L326" s="154"/>
      <c r="M326" s="159"/>
      <c r="T326" s="160"/>
      <c r="AT326" s="155" t="s">
        <v>137</v>
      </c>
      <c r="AU326" s="155" t="s">
        <v>87</v>
      </c>
      <c r="AV326" s="13" t="s">
        <v>87</v>
      </c>
      <c r="AW326" s="13" t="s">
        <v>33</v>
      </c>
      <c r="AX326" s="13" t="s">
        <v>77</v>
      </c>
      <c r="AY326" s="155" t="s">
        <v>123</v>
      </c>
    </row>
    <row r="327" spans="2:65" s="14" customFormat="1" ht="11.25">
      <c r="B327" s="164"/>
      <c r="D327" s="144" t="s">
        <v>137</v>
      </c>
      <c r="E327" s="165" t="s">
        <v>1</v>
      </c>
      <c r="F327" s="166" t="s">
        <v>222</v>
      </c>
      <c r="H327" s="167">
        <v>385</v>
      </c>
      <c r="I327" s="168"/>
      <c r="L327" s="164"/>
      <c r="M327" s="169"/>
      <c r="T327" s="170"/>
      <c r="AT327" s="165" t="s">
        <v>137</v>
      </c>
      <c r="AU327" s="165" t="s">
        <v>87</v>
      </c>
      <c r="AV327" s="14" t="s">
        <v>122</v>
      </c>
      <c r="AW327" s="14" t="s">
        <v>33</v>
      </c>
      <c r="AX327" s="14" t="s">
        <v>85</v>
      </c>
      <c r="AY327" s="165" t="s">
        <v>123</v>
      </c>
    </row>
    <row r="328" spans="2:65" s="12" customFormat="1" ht="11.25">
      <c r="B328" s="148"/>
      <c r="D328" s="144" t="s">
        <v>137</v>
      </c>
      <c r="E328" s="149" t="s">
        <v>1</v>
      </c>
      <c r="F328" s="150" t="s">
        <v>235</v>
      </c>
      <c r="H328" s="149" t="s">
        <v>1</v>
      </c>
      <c r="I328" s="151"/>
      <c r="L328" s="148"/>
      <c r="M328" s="152"/>
      <c r="T328" s="153"/>
      <c r="AT328" s="149" t="s">
        <v>137</v>
      </c>
      <c r="AU328" s="149" t="s">
        <v>87</v>
      </c>
      <c r="AV328" s="12" t="s">
        <v>85</v>
      </c>
      <c r="AW328" s="12" t="s">
        <v>33</v>
      </c>
      <c r="AX328" s="12" t="s">
        <v>77</v>
      </c>
      <c r="AY328" s="149" t="s">
        <v>123</v>
      </c>
    </row>
    <row r="329" spans="2:65" s="1" customFormat="1" ht="16.5" customHeight="1">
      <c r="B329" s="31"/>
      <c r="C329" s="131" t="s">
        <v>511</v>
      </c>
      <c r="D329" s="131" t="s">
        <v>129</v>
      </c>
      <c r="E329" s="132" t="s">
        <v>512</v>
      </c>
      <c r="F329" s="133" t="s">
        <v>513</v>
      </c>
      <c r="G329" s="134" t="s">
        <v>262</v>
      </c>
      <c r="H329" s="135">
        <v>58.6</v>
      </c>
      <c r="I329" s="136"/>
      <c r="J329" s="137">
        <f>ROUND(I329*H329,2)</f>
        <v>0</v>
      </c>
      <c r="K329" s="133" t="s">
        <v>217</v>
      </c>
      <c r="L329" s="31"/>
      <c r="M329" s="138" t="s">
        <v>1</v>
      </c>
      <c r="N329" s="139" t="s">
        <v>42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122</v>
      </c>
      <c r="AT329" s="142" t="s">
        <v>129</v>
      </c>
      <c r="AU329" s="142" t="s">
        <v>87</v>
      </c>
      <c r="AY329" s="16" t="s">
        <v>123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6" t="s">
        <v>85</v>
      </c>
      <c r="BK329" s="143">
        <f>ROUND(I329*H329,2)</f>
        <v>0</v>
      </c>
      <c r="BL329" s="16" t="s">
        <v>122</v>
      </c>
      <c r="BM329" s="142" t="s">
        <v>514</v>
      </c>
    </row>
    <row r="330" spans="2:65" s="1" customFormat="1" ht="11.25">
      <c r="B330" s="31"/>
      <c r="D330" s="144" t="s">
        <v>136</v>
      </c>
      <c r="F330" s="145" t="s">
        <v>515</v>
      </c>
      <c r="I330" s="146"/>
      <c r="L330" s="31"/>
      <c r="M330" s="147"/>
      <c r="T330" s="55"/>
      <c r="AT330" s="16" t="s">
        <v>136</v>
      </c>
      <c r="AU330" s="16" t="s">
        <v>87</v>
      </c>
    </row>
    <row r="331" spans="2:65" s="13" customFormat="1" ht="11.25">
      <c r="B331" s="154"/>
      <c r="D331" s="144" t="s">
        <v>137</v>
      </c>
      <c r="E331" s="155" t="s">
        <v>1</v>
      </c>
      <c r="F331" s="156" t="s">
        <v>516</v>
      </c>
      <c r="H331" s="157">
        <v>58.6</v>
      </c>
      <c r="I331" s="158"/>
      <c r="L331" s="154"/>
      <c r="M331" s="159"/>
      <c r="T331" s="160"/>
      <c r="AT331" s="155" t="s">
        <v>137</v>
      </c>
      <c r="AU331" s="155" t="s">
        <v>87</v>
      </c>
      <c r="AV331" s="13" t="s">
        <v>87</v>
      </c>
      <c r="AW331" s="13" t="s">
        <v>33</v>
      </c>
      <c r="AX331" s="13" t="s">
        <v>85</v>
      </c>
      <c r="AY331" s="155" t="s">
        <v>123</v>
      </c>
    </row>
    <row r="332" spans="2:65" s="11" customFormat="1" ht="22.9" customHeight="1">
      <c r="B332" s="119"/>
      <c r="D332" s="120" t="s">
        <v>76</v>
      </c>
      <c r="E332" s="129" t="s">
        <v>517</v>
      </c>
      <c r="F332" s="129" t="s">
        <v>518</v>
      </c>
      <c r="I332" s="122"/>
      <c r="J332" s="130">
        <f>BK332</f>
        <v>0</v>
      </c>
      <c r="L332" s="119"/>
      <c r="M332" s="124"/>
      <c r="P332" s="125">
        <f>SUM(P333:P387)</f>
        <v>0</v>
      </c>
      <c r="R332" s="125">
        <f>SUM(R333:R387)</f>
        <v>0</v>
      </c>
      <c r="T332" s="126">
        <f>SUM(T333:T387)</f>
        <v>0</v>
      </c>
      <c r="AR332" s="120" t="s">
        <v>85</v>
      </c>
      <c r="AT332" s="127" t="s">
        <v>76</v>
      </c>
      <c r="AU332" s="127" t="s">
        <v>85</v>
      </c>
      <c r="AY332" s="120" t="s">
        <v>123</v>
      </c>
      <c r="BK332" s="128">
        <f>SUM(BK333:BK387)</f>
        <v>0</v>
      </c>
    </row>
    <row r="333" spans="2:65" s="1" customFormat="1" ht="16.5" customHeight="1">
      <c r="B333" s="31"/>
      <c r="C333" s="131" t="s">
        <v>519</v>
      </c>
      <c r="D333" s="131" t="s">
        <v>129</v>
      </c>
      <c r="E333" s="132" t="s">
        <v>520</v>
      </c>
      <c r="F333" s="133" t="s">
        <v>521</v>
      </c>
      <c r="G333" s="134" t="s">
        <v>308</v>
      </c>
      <c r="H333" s="135">
        <v>259.024</v>
      </c>
      <c r="I333" s="136"/>
      <c r="J333" s="137">
        <f>ROUND(I333*H333,2)</f>
        <v>0</v>
      </c>
      <c r="K333" s="133" t="s">
        <v>217</v>
      </c>
      <c r="L333" s="31"/>
      <c r="M333" s="138" t="s">
        <v>1</v>
      </c>
      <c r="N333" s="139" t="s">
        <v>42</v>
      </c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AR333" s="142" t="s">
        <v>122</v>
      </c>
      <c r="AT333" s="142" t="s">
        <v>129</v>
      </c>
      <c r="AU333" s="142" t="s">
        <v>87</v>
      </c>
      <c r="AY333" s="16" t="s">
        <v>123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6" t="s">
        <v>85</v>
      </c>
      <c r="BK333" s="143">
        <f>ROUND(I333*H333,2)</f>
        <v>0</v>
      </c>
      <c r="BL333" s="16" t="s">
        <v>122</v>
      </c>
      <c r="BM333" s="142" t="s">
        <v>522</v>
      </c>
    </row>
    <row r="334" spans="2:65" s="1" customFormat="1" ht="11.25">
      <c r="B334" s="31"/>
      <c r="D334" s="144" t="s">
        <v>136</v>
      </c>
      <c r="F334" s="145" t="s">
        <v>523</v>
      </c>
      <c r="I334" s="146"/>
      <c r="L334" s="31"/>
      <c r="M334" s="147"/>
      <c r="T334" s="55"/>
      <c r="AT334" s="16" t="s">
        <v>136</v>
      </c>
      <c r="AU334" s="16" t="s">
        <v>87</v>
      </c>
    </row>
    <row r="335" spans="2:65" s="12" customFormat="1" ht="11.25">
      <c r="B335" s="148"/>
      <c r="D335" s="144" t="s">
        <v>137</v>
      </c>
      <c r="E335" s="149" t="s">
        <v>1</v>
      </c>
      <c r="F335" s="150" t="s">
        <v>524</v>
      </c>
      <c r="H335" s="149" t="s">
        <v>1</v>
      </c>
      <c r="I335" s="151"/>
      <c r="L335" s="148"/>
      <c r="M335" s="152"/>
      <c r="T335" s="153"/>
      <c r="AT335" s="149" t="s">
        <v>137</v>
      </c>
      <c r="AU335" s="149" t="s">
        <v>87</v>
      </c>
      <c r="AV335" s="12" t="s">
        <v>85</v>
      </c>
      <c r="AW335" s="12" t="s">
        <v>33</v>
      </c>
      <c r="AX335" s="12" t="s">
        <v>77</v>
      </c>
      <c r="AY335" s="149" t="s">
        <v>123</v>
      </c>
    </row>
    <row r="336" spans="2:65" s="13" customFormat="1" ht="11.25">
      <c r="B336" s="154"/>
      <c r="D336" s="144" t="s">
        <v>137</v>
      </c>
      <c r="E336" s="155" t="s">
        <v>1</v>
      </c>
      <c r="F336" s="156" t="s">
        <v>525</v>
      </c>
      <c r="H336" s="157">
        <v>126.879</v>
      </c>
      <c r="I336" s="158"/>
      <c r="L336" s="154"/>
      <c r="M336" s="159"/>
      <c r="T336" s="160"/>
      <c r="AT336" s="155" t="s">
        <v>137</v>
      </c>
      <c r="AU336" s="155" t="s">
        <v>87</v>
      </c>
      <c r="AV336" s="13" t="s">
        <v>87</v>
      </c>
      <c r="AW336" s="13" t="s">
        <v>33</v>
      </c>
      <c r="AX336" s="13" t="s">
        <v>77</v>
      </c>
      <c r="AY336" s="155" t="s">
        <v>123</v>
      </c>
    </row>
    <row r="337" spans="2:65" s="12" customFormat="1" ht="11.25">
      <c r="B337" s="148"/>
      <c r="D337" s="144" t="s">
        <v>137</v>
      </c>
      <c r="E337" s="149" t="s">
        <v>1</v>
      </c>
      <c r="F337" s="150" t="s">
        <v>526</v>
      </c>
      <c r="H337" s="149" t="s">
        <v>1</v>
      </c>
      <c r="I337" s="151"/>
      <c r="L337" s="148"/>
      <c r="M337" s="152"/>
      <c r="T337" s="153"/>
      <c r="AT337" s="149" t="s">
        <v>137</v>
      </c>
      <c r="AU337" s="149" t="s">
        <v>87</v>
      </c>
      <c r="AV337" s="12" t="s">
        <v>85</v>
      </c>
      <c r="AW337" s="12" t="s">
        <v>33</v>
      </c>
      <c r="AX337" s="12" t="s">
        <v>77</v>
      </c>
      <c r="AY337" s="149" t="s">
        <v>123</v>
      </c>
    </row>
    <row r="338" spans="2:65" s="13" customFormat="1" ht="11.25">
      <c r="B338" s="154"/>
      <c r="D338" s="144" t="s">
        <v>137</v>
      </c>
      <c r="E338" s="155" t="s">
        <v>1</v>
      </c>
      <c r="F338" s="156" t="s">
        <v>527</v>
      </c>
      <c r="H338" s="157">
        <v>0.82599999999999996</v>
      </c>
      <c r="I338" s="158"/>
      <c r="L338" s="154"/>
      <c r="M338" s="159"/>
      <c r="T338" s="160"/>
      <c r="AT338" s="155" t="s">
        <v>137</v>
      </c>
      <c r="AU338" s="155" t="s">
        <v>87</v>
      </c>
      <c r="AV338" s="13" t="s">
        <v>87</v>
      </c>
      <c r="AW338" s="13" t="s">
        <v>33</v>
      </c>
      <c r="AX338" s="13" t="s">
        <v>77</v>
      </c>
      <c r="AY338" s="155" t="s">
        <v>123</v>
      </c>
    </row>
    <row r="339" spans="2:65" s="12" customFormat="1" ht="11.25">
      <c r="B339" s="148"/>
      <c r="D339" s="144" t="s">
        <v>137</v>
      </c>
      <c r="E339" s="149" t="s">
        <v>1</v>
      </c>
      <c r="F339" s="150" t="s">
        <v>528</v>
      </c>
      <c r="H339" s="149" t="s">
        <v>1</v>
      </c>
      <c r="I339" s="151"/>
      <c r="L339" s="148"/>
      <c r="M339" s="152"/>
      <c r="T339" s="153"/>
      <c r="AT339" s="149" t="s">
        <v>137</v>
      </c>
      <c r="AU339" s="149" t="s">
        <v>87</v>
      </c>
      <c r="AV339" s="12" t="s">
        <v>85</v>
      </c>
      <c r="AW339" s="12" t="s">
        <v>33</v>
      </c>
      <c r="AX339" s="12" t="s">
        <v>77</v>
      </c>
      <c r="AY339" s="149" t="s">
        <v>123</v>
      </c>
    </row>
    <row r="340" spans="2:65" s="13" customFormat="1" ht="11.25">
      <c r="B340" s="154"/>
      <c r="D340" s="144" t="s">
        <v>137</v>
      </c>
      <c r="E340" s="155" t="s">
        <v>1</v>
      </c>
      <c r="F340" s="156" t="s">
        <v>529</v>
      </c>
      <c r="H340" s="157">
        <v>55</v>
      </c>
      <c r="I340" s="158"/>
      <c r="L340" s="154"/>
      <c r="M340" s="159"/>
      <c r="T340" s="160"/>
      <c r="AT340" s="155" t="s">
        <v>137</v>
      </c>
      <c r="AU340" s="155" t="s">
        <v>87</v>
      </c>
      <c r="AV340" s="13" t="s">
        <v>87</v>
      </c>
      <c r="AW340" s="13" t="s">
        <v>33</v>
      </c>
      <c r="AX340" s="13" t="s">
        <v>77</v>
      </c>
      <c r="AY340" s="155" t="s">
        <v>123</v>
      </c>
    </row>
    <row r="341" spans="2:65" s="12" customFormat="1" ht="11.25">
      <c r="B341" s="148"/>
      <c r="D341" s="144" t="s">
        <v>137</v>
      </c>
      <c r="E341" s="149" t="s">
        <v>1</v>
      </c>
      <c r="F341" s="150" t="s">
        <v>530</v>
      </c>
      <c r="H341" s="149" t="s">
        <v>1</v>
      </c>
      <c r="I341" s="151"/>
      <c r="L341" s="148"/>
      <c r="M341" s="152"/>
      <c r="T341" s="153"/>
      <c r="AT341" s="149" t="s">
        <v>137</v>
      </c>
      <c r="AU341" s="149" t="s">
        <v>87</v>
      </c>
      <c r="AV341" s="12" t="s">
        <v>85</v>
      </c>
      <c r="AW341" s="12" t="s">
        <v>33</v>
      </c>
      <c r="AX341" s="12" t="s">
        <v>77</v>
      </c>
      <c r="AY341" s="149" t="s">
        <v>123</v>
      </c>
    </row>
    <row r="342" spans="2:65" s="13" customFormat="1" ht="11.25">
      <c r="B342" s="154"/>
      <c r="D342" s="144" t="s">
        <v>137</v>
      </c>
      <c r="E342" s="155" t="s">
        <v>1</v>
      </c>
      <c r="F342" s="156" t="s">
        <v>531</v>
      </c>
      <c r="H342" s="157">
        <v>76.319000000000003</v>
      </c>
      <c r="I342" s="158"/>
      <c r="L342" s="154"/>
      <c r="M342" s="159"/>
      <c r="T342" s="160"/>
      <c r="AT342" s="155" t="s">
        <v>137</v>
      </c>
      <c r="AU342" s="155" t="s">
        <v>87</v>
      </c>
      <c r="AV342" s="13" t="s">
        <v>87</v>
      </c>
      <c r="AW342" s="13" t="s">
        <v>33</v>
      </c>
      <c r="AX342" s="13" t="s">
        <v>77</v>
      </c>
      <c r="AY342" s="155" t="s">
        <v>123</v>
      </c>
    </row>
    <row r="343" spans="2:65" s="14" customFormat="1" ht="11.25">
      <c r="B343" s="164"/>
      <c r="D343" s="144" t="s">
        <v>137</v>
      </c>
      <c r="E343" s="165" t="s">
        <v>1</v>
      </c>
      <c r="F343" s="166" t="s">
        <v>222</v>
      </c>
      <c r="H343" s="167">
        <v>259.024</v>
      </c>
      <c r="I343" s="168"/>
      <c r="L343" s="164"/>
      <c r="M343" s="169"/>
      <c r="T343" s="170"/>
      <c r="AT343" s="165" t="s">
        <v>137</v>
      </c>
      <c r="AU343" s="165" t="s">
        <v>87</v>
      </c>
      <c r="AV343" s="14" t="s">
        <v>122</v>
      </c>
      <c r="AW343" s="14" t="s">
        <v>33</v>
      </c>
      <c r="AX343" s="14" t="s">
        <v>85</v>
      </c>
      <c r="AY343" s="165" t="s">
        <v>123</v>
      </c>
    </row>
    <row r="344" spans="2:65" s="12" customFormat="1" ht="11.25">
      <c r="B344" s="148"/>
      <c r="D344" s="144" t="s">
        <v>137</v>
      </c>
      <c r="E344" s="149" t="s">
        <v>1</v>
      </c>
      <c r="F344" s="150" t="s">
        <v>235</v>
      </c>
      <c r="H344" s="149" t="s">
        <v>1</v>
      </c>
      <c r="I344" s="151"/>
      <c r="L344" s="148"/>
      <c r="M344" s="152"/>
      <c r="T344" s="153"/>
      <c r="AT344" s="149" t="s">
        <v>137</v>
      </c>
      <c r="AU344" s="149" t="s">
        <v>87</v>
      </c>
      <c r="AV344" s="12" t="s">
        <v>85</v>
      </c>
      <c r="AW344" s="12" t="s">
        <v>33</v>
      </c>
      <c r="AX344" s="12" t="s">
        <v>77</v>
      </c>
      <c r="AY344" s="149" t="s">
        <v>123</v>
      </c>
    </row>
    <row r="345" spans="2:65" s="1" customFormat="1" ht="16.5" customHeight="1">
      <c r="B345" s="31"/>
      <c r="C345" s="131" t="s">
        <v>532</v>
      </c>
      <c r="D345" s="131" t="s">
        <v>129</v>
      </c>
      <c r="E345" s="132" t="s">
        <v>533</v>
      </c>
      <c r="F345" s="133" t="s">
        <v>534</v>
      </c>
      <c r="G345" s="134" t="s">
        <v>308</v>
      </c>
      <c r="H345" s="135">
        <v>4830.3919999999998</v>
      </c>
      <c r="I345" s="136"/>
      <c r="J345" s="137">
        <f>ROUND(I345*H345,2)</f>
        <v>0</v>
      </c>
      <c r="K345" s="133" t="s">
        <v>217</v>
      </c>
      <c r="L345" s="31"/>
      <c r="M345" s="138" t="s">
        <v>1</v>
      </c>
      <c r="N345" s="139" t="s">
        <v>42</v>
      </c>
      <c r="P345" s="140">
        <f>O345*H345</f>
        <v>0</v>
      </c>
      <c r="Q345" s="140">
        <v>0</v>
      </c>
      <c r="R345" s="140">
        <f>Q345*H345</f>
        <v>0</v>
      </c>
      <c r="S345" s="140">
        <v>0</v>
      </c>
      <c r="T345" s="141">
        <f>S345*H345</f>
        <v>0</v>
      </c>
      <c r="AR345" s="142" t="s">
        <v>122</v>
      </c>
      <c r="AT345" s="142" t="s">
        <v>129</v>
      </c>
      <c r="AU345" s="142" t="s">
        <v>87</v>
      </c>
      <c r="AY345" s="16" t="s">
        <v>123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85</v>
      </c>
      <c r="BK345" s="143">
        <f>ROUND(I345*H345,2)</f>
        <v>0</v>
      </c>
      <c r="BL345" s="16" t="s">
        <v>122</v>
      </c>
      <c r="BM345" s="142" t="s">
        <v>535</v>
      </c>
    </row>
    <row r="346" spans="2:65" s="1" customFormat="1" ht="11.25">
      <c r="B346" s="31"/>
      <c r="D346" s="144" t="s">
        <v>136</v>
      </c>
      <c r="F346" s="145" t="s">
        <v>536</v>
      </c>
      <c r="I346" s="146"/>
      <c r="L346" s="31"/>
      <c r="M346" s="147"/>
      <c r="T346" s="55"/>
      <c r="AT346" s="16" t="s">
        <v>136</v>
      </c>
      <c r="AU346" s="16" t="s">
        <v>87</v>
      </c>
    </row>
    <row r="347" spans="2:65" s="12" customFormat="1" ht="11.25">
      <c r="B347" s="148"/>
      <c r="D347" s="144" t="s">
        <v>137</v>
      </c>
      <c r="E347" s="149" t="s">
        <v>1</v>
      </c>
      <c r="F347" s="150" t="s">
        <v>524</v>
      </c>
      <c r="H347" s="149" t="s">
        <v>1</v>
      </c>
      <c r="I347" s="151"/>
      <c r="L347" s="148"/>
      <c r="M347" s="152"/>
      <c r="T347" s="153"/>
      <c r="AT347" s="149" t="s">
        <v>137</v>
      </c>
      <c r="AU347" s="149" t="s">
        <v>87</v>
      </c>
      <c r="AV347" s="12" t="s">
        <v>85</v>
      </c>
      <c r="AW347" s="12" t="s">
        <v>33</v>
      </c>
      <c r="AX347" s="12" t="s">
        <v>77</v>
      </c>
      <c r="AY347" s="149" t="s">
        <v>123</v>
      </c>
    </row>
    <row r="348" spans="2:65" s="13" customFormat="1" ht="11.25">
      <c r="B348" s="154"/>
      <c r="D348" s="144" t="s">
        <v>137</v>
      </c>
      <c r="E348" s="155" t="s">
        <v>1</v>
      </c>
      <c r="F348" s="156" t="s">
        <v>537</v>
      </c>
      <c r="H348" s="157">
        <v>126.879</v>
      </c>
      <c r="I348" s="158"/>
      <c r="L348" s="154"/>
      <c r="M348" s="159"/>
      <c r="T348" s="160"/>
      <c r="AT348" s="155" t="s">
        <v>137</v>
      </c>
      <c r="AU348" s="155" t="s">
        <v>87</v>
      </c>
      <c r="AV348" s="13" t="s">
        <v>87</v>
      </c>
      <c r="AW348" s="13" t="s">
        <v>33</v>
      </c>
      <c r="AX348" s="13" t="s">
        <v>77</v>
      </c>
      <c r="AY348" s="155" t="s">
        <v>123</v>
      </c>
    </row>
    <row r="349" spans="2:65" s="12" customFormat="1" ht="11.25">
      <c r="B349" s="148"/>
      <c r="D349" s="144" t="s">
        <v>137</v>
      </c>
      <c r="E349" s="149" t="s">
        <v>1</v>
      </c>
      <c r="F349" s="150" t="s">
        <v>526</v>
      </c>
      <c r="H349" s="149" t="s">
        <v>1</v>
      </c>
      <c r="I349" s="151"/>
      <c r="L349" s="148"/>
      <c r="M349" s="152"/>
      <c r="T349" s="153"/>
      <c r="AT349" s="149" t="s">
        <v>137</v>
      </c>
      <c r="AU349" s="149" t="s">
        <v>87</v>
      </c>
      <c r="AV349" s="12" t="s">
        <v>85</v>
      </c>
      <c r="AW349" s="12" t="s">
        <v>33</v>
      </c>
      <c r="AX349" s="12" t="s">
        <v>77</v>
      </c>
      <c r="AY349" s="149" t="s">
        <v>123</v>
      </c>
    </row>
    <row r="350" spans="2:65" s="13" customFormat="1" ht="11.25">
      <c r="B350" s="154"/>
      <c r="D350" s="144" t="s">
        <v>137</v>
      </c>
      <c r="E350" s="155" t="s">
        <v>1</v>
      </c>
      <c r="F350" s="156" t="s">
        <v>538</v>
      </c>
      <c r="H350" s="157">
        <v>16.52</v>
      </c>
      <c r="I350" s="158"/>
      <c r="L350" s="154"/>
      <c r="M350" s="159"/>
      <c r="T350" s="160"/>
      <c r="AT350" s="155" t="s">
        <v>137</v>
      </c>
      <c r="AU350" s="155" t="s">
        <v>87</v>
      </c>
      <c r="AV350" s="13" t="s">
        <v>87</v>
      </c>
      <c r="AW350" s="13" t="s">
        <v>33</v>
      </c>
      <c r="AX350" s="13" t="s">
        <v>77</v>
      </c>
      <c r="AY350" s="155" t="s">
        <v>123</v>
      </c>
    </row>
    <row r="351" spans="2:65" s="12" customFormat="1" ht="11.25">
      <c r="B351" s="148"/>
      <c r="D351" s="144" t="s">
        <v>137</v>
      </c>
      <c r="E351" s="149" t="s">
        <v>1</v>
      </c>
      <c r="F351" s="150" t="s">
        <v>528</v>
      </c>
      <c r="H351" s="149" t="s">
        <v>1</v>
      </c>
      <c r="I351" s="151"/>
      <c r="L351" s="148"/>
      <c r="M351" s="152"/>
      <c r="T351" s="153"/>
      <c r="AT351" s="149" t="s">
        <v>137</v>
      </c>
      <c r="AU351" s="149" t="s">
        <v>87</v>
      </c>
      <c r="AV351" s="12" t="s">
        <v>85</v>
      </c>
      <c r="AW351" s="12" t="s">
        <v>33</v>
      </c>
      <c r="AX351" s="12" t="s">
        <v>77</v>
      </c>
      <c r="AY351" s="149" t="s">
        <v>123</v>
      </c>
    </row>
    <row r="352" spans="2:65" s="13" customFormat="1" ht="11.25">
      <c r="B352" s="154"/>
      <c r="D352" s="144" t="s">
        <v>137</v>
      </c>
      <c r="E352" s="155" t="s">
        <v>1</v>
      </c>
      <c r="F352" s="156" t="s">
        <v>539</v>
      </c>
      <c r="H352" s="157">
        <v>1100</v>
      </c>
      <c r="I352" s="158"/>
      <c r="L352" s="154"/>
      <c r="M352" s="159"/>
      <c r="T352" s="160"/>
      <c r="AT352" s="155" t="s">
        <v>137</v>
      </c>
      <c r="AU352" s="155" t="s">
        <v>87</v>
      </c>
      <c r="AV352" s="13" t="s">
        <v>87</v>
      </c>
      <c r="AW352" s="13" t="s">
        <v>33</v>
      </c>
      <c r="AX352" s="13" t="s">
        <v>77</v>
      </c>
      <c r="AY352" s="155" t="s">
        <v>123</v>
      </c>
    </row>
    <row r="353" spans="2:65" s="12" customFormat="1" ht="11.25">
      <c r="B353" s="148"/>
      <c r="D353" s="144" t="s">
        <v>137</v>
      </c>
      <c r="E353" s="149" t="s">
        <v>1</v>
      </c>
      <c r="F353" s="150" t="s">
        <v>530</v>
      </c>
      <c r="H353" s="149" t="s">
        <v>1</v>
      </c>
      <c r="I353" s="151"/>
      <c r="L353" s="148"/>
      <c r="M353" s="152"/>
      <c r="T353" s="153"/>
      <c r="AT353" s="149" t="s">
        <v>137</v>
      </c>
      <c r="AU353" s="149" t="s">
        <v>87</v>
      </c>
      <c r="AV353" s="12" t="s">
        <v>85</v>
      </c>
      <c r="AW353" s="12" t="s">
        <v>33</v>
      </c>
      <c r="AX353" s="12" t="s">
        <v>77</v>
      </c>
      <c r="AY353" s="149" t="s">
        <v>123</v>
      </c>
    </row>
    <row r="354" spans="2:65" s="13" customFormat="1" ht="11.25">
      <c r="B354" s="154"/>
      <c r="D354" s="144" t="s">
        <v>137</v>
      </c>
      <c r="E354" s="155" t="s">
        <v>1</v>
      </c>
      <c r="F354" s="156" t="s">
        <v>540</v>
      </c>
      <c r="H354" s="157">
        <v>3586.9929999999999</v>
      </c>
      <c r="I354" s="158"/>
      <c r="L354" s="154"/>
      <c r="M354" s="159"/>
      <c r="T354" s="160"/>
      <c r="AT354" s="155" t="s">
        <v>137</v>
      </c>
      <c r="AU354" s="155" t="s">
        <v>87</v>
      </c>
      <c r="AV354" s="13" t="s">
        <v>87</v>
      </c>
      <c r="AW354" s="13" t="s">
        <v>33</v>
      </c>
      <c r="AX354" s="13" t="s">
        <v>77</v>
      </c>
      <c r="AY354" s="155" t="s">
        <v>123</v>
      </c>
    </row>
    <row r="355" spans="2:65" s="14" customFormat="1" ht="11.25">
      <c r="B355" s="164"/>
      <c r="D355" s="144" t="s">
        <v>137</v>
      </c>
      <c r="E355" s="165" t="s">
        <v>1</v>
      </c>
      <c r="F355" s="166" t="s">
        <v>222</v>
      </c>
      <c r="H355" s="167">
        <v>4830.3919999999998</v>
      </c>
      <c r="I355" s="168"/>
      <c r="L355" s="164"/>
      <c r="M355" s="169"/>
      <c r="T355" s="170"/>
      <c r="AT355" s="165" t="s">
        <v>137</v>
      </c>
      <c r="AU355" s="165" t="s">
        <v>87</v>
      </c>
      <c r="AV355" s="14" t="s">
        <v>122</v>
      </c>
      <c r="AW355" s="14" t="s">
        <v>33</v>
      </c>
      <c r="AX355" s="14" t="s">
        <v>85</v>
      </c>
      <c r="AY355" s="165" t="s">
        <v>123</v>
      </c>
    </row>
    <row r="356" spans="2:65" s="12" customFormat="1" ht="11.25">
      <c r="B356" s="148"/>
      <c r="D356" s="144" t="s">
        <v>137</v>
      </c>
      <c r="E356" s="149" t="s">
        <v>1</v>
      </c>
      <c r="F356" s="150" t="s">
        <v>235</v>
      </c>
      <c r="H356" s="149" t="s">
        <v>1</v>
      </c>
      <c r="I356" s="151"/>
      <c r="L356" s="148"/>
      <c r="M356" s="152"/>
      <c r="T356" s="153"/>
      <c r="AT356" s="149" t="s">
        <v>137</v>
      </c>
      <c r="AU356" s="149" t="s">
        <v>87</v>
      </c>
      <c r="AV356" s="12" t="s">
        <v>85</v>
      </c>
      <c r="AW356" s="12" t="s">
        <v>33</v>
      </c>
      <c r="AX356" s="12" t="s">
        <v>77</v>
      </c>
      <c r="AY356" s="149" t="s">
        <v>123</v>
      </c>
    </row>
    <row r="357" spans="2:65" s="1" customFormat="1" ht="16.5" customHeight="1">
      <c r="B357" s="31"/>
      <c r="C357" s="131" t="s">
        <v>541</v>
      </c>
      <c r="D357" s="131" t="s">
        <v>129</v>
      </c>
      <c r="E357" s="132" t="s">
        <v>542</v>
      </c>
      <c r="F357" s="133" t="s">
        <v>543</v>
      </c>
      <c r="G357" s="134" t="s">
        <v>308</v>
      </c>
      <c r="H357" s="135">
        <v>2.3559999999999999</v>
      </c>
      <c r="I357" s="136"/>
      <c r="J357" s="137">
        <f>ROUND(I357*H357,2)</f>
        <v>0</v>
      </c>
      <c r="K357" s="133" t="s">
        <v>217</v>
      </c>
      <c r="L357" s="31"/>
      <c r="M357" s="138" t="s">
        <v>1</v>
      </c>
      <c r="N357" s="139" t="s">
        <v>42</v>
      </c>
      <c r="P357" s="140">
        <f>O357*H357</f>
        <v>0</v>
      </c>
      <c r="Q357" s="140">
        <v>0</v>
      </c>
      <c r="R357" s="140">
        <f>Q357*H357</f>
        <v>0</v>
      </c>
      <c r="S357" s="140">
        <v>0</v>
      </c>
      <c r="T357" s="141">
        <f>S357*H357</f>
        <v>0</v>
      </c>
      <c r="AR357" s="142" t="s">
        <v>122</v>
      </c>
      <c r="AT357" s="142" t="s">
        <v>129</v>
      </c>
      <c r="AU357" s="142" t="s">
        <v>87</v>
      </c>
      <c r="AY357" s="16" t="s">
        <v>123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6" t="s">
        <v>85</v>
      </c>
      <c r="BK357" s="143">
        <f>ROUND(I357*H357,2)</f>
        <v>0</v>
      </c>
      <c r="BL357" s="16" t="s">
        <v>122</v>
      </c>
      <c r="BM357" s="142" t="s">
        <v>544</v>
      </c>
    </row>
    <row r="358" spans="2:65" s="1" customFormat="1" ht="11.25">
      <c r="B358" s="31"/>
      <c r="D358" s="144" t="s">
        <v>136</v>
      </c>
      <c r="F358" s="145" t="s">
        <v>545</v>
      </c>
      <c r="I358" s="146"/>
      <c r="L358" s="31"/>
      <c r="M358" s="147"/>
      <c r="T358" s="55"/>
      <c r="AT358" s="16" t="s">
        <v>136</v>
      </c>
      <c r="AU358" s="16" t="s">
        <v>87</v>
      </c>
    </row>
    <row r="359" spans="2:65" s="12" customFormat="1" ht="11.25">
      <c r="B359" s="148"/>
      <c r="D359" s="144" t="s">
        <v>137</v>
      </c>
      <c r="E359" s="149" t="s">
        <v>1</v>
      </c>
      <c r="F359" s="150" t="s">
        <v>526</v>
      </c>
      <c r="H359" s="149" t="s">
        <v>1</v>
      </c>
      <c r="I359" s="151"/>
      <c r="L359" s="148"/>
      <c r="M359" s="152"/>
      <c r="T359" s="153"/>
      <c r="AT359" s="149" t="s">
        <v>137</v>
      </c>
      <c r="AU359" s="149" t="s">
        <v>87</v>
      </c>
      <c r="AV359" s="12" t="s">
        <v>85</v>
      </c>
      <c r="AW359" s="12" t="s">
        <v>33</v>
      </c>
      <c r="AX359" s="12" t="s">
        <v>77</v>
      </c>
      <c r="AY359" s="149" t="s">
        <v>123</v>
      </c>
    </row>
    <row r="360" spans="2:65" s="13" customFormat="1" ht="11.25">
      <c r="B360" s="154"/>
      <c r="D360" s="144" t="s">
        <v>137</v>
      </c>
      <c r="E360" s="155" t="s">
        <v>1</v>
      </c>
      <c r="F360" s="156" t="s">
        <v>546</v>
      </c>
      <c r="H360" s="157">
        <v>2.3559999999999999</v>
      </c>
      <c r="I360" s="158"/>
      <c r="L360" s="154"/>
      <c r="M360" s="159"/>
      <c r="T360" s="160"/>
      <c r="AT360" s="155" t="s">
        <v>137</v>
      </c>
      <c r="AU360" s="155" t="s">
        <v>87</v>
      </c>
      <c r="AV360" s="13" t="s">
        <v>87</v>
      </c>
      <c r="AW360" s="13" t="s">
        <v>33</v>
      </c>
      <c r="AX360" s="13" t="s">
        <v>85</v>
      </c>
      <c r="AY360" s="155" t="s">
        <v>123</v>
      </c>
    </row>
    <row r="361" spans="2:65" s="1" customFormat="1" ht="16.5" customHeight="1">
      <c r="B361" s="31"/>
      <c r="C361" s="131" t="s">
        <v>547</v>
      </c>
      <c r="D361" s="131" t="s">
        <v>129</v>
      </c>
      <c r="E361" s="132" t="s">
        <v>548</v>
      </c>
      <c r="F361" s="133" t="s">
        <v>549</v>
      </c>
      <c r="G361" s="134" t="s">
        <v>308</v>
      </c>
      <c r="H361" s="135">
        <v>47.12</v>
      </c>
      <c r="I361" s="136"/>
      <c r="J361" s="137">
        <f>ROUND(I361*H361,2)</f>
        <v>0</v>
      </c>
      <c r="K361" s="133" t="s">
        <v>217</v>
      </c>
      <c r="L361" s="31"/>
      <c r="M361" s="138" t="s">
        <v>1</v>
      </c>
      <c r="N361" s="139" t="s">
        <v>42</v>
      </c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AR361" s="142" t="s">
        <v>122</v>
      </c>
      <c r="AT361" s="142" t="s">
        <v>129</v>
      </c>
      <c r="AU361" s="142" t="s">
        <v>87</v>
      </c>
      <c r="AY361" s="16" t="s">
        <v>123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6" t="s">
        <v>85</v>
      </c>
      <c r="BK361" s="143">
        <f>ROUND(I361*H361,2)</f>
        <v>0</v>
      </c>
      <c r="BL361" s="16" t="s">
        <v>122</v>
      </c>
      <c r="BM361" s="142" t="s">
        <v>550</v>
      </c>
    </row>
    <row r="362" spans="2:65" s="1" customFormat="1" ht="11.25">
      <c r="B362" s="31"/>
      <c r="D362" s="144" t="s">
        <v>136</v>
      </c>
      <c r="F362" s="145" t="s">
        <v>536</v>
      </c>
      <c r="I362" s="146"/>
      <c r="L362" s="31"/>
      <c r="M362" s="147"/>
      <c r="T362" s="55"/>
      <c r="AT362" s="16" t="s">
        <v>136</v>
      </c>
      <c r="AU362" s="16" t="s">
        <v>87</v>
      </c>
    </row>
    <row r="363" spans="2:65" s="12" customFormat="1" ht="11.25">
      <c r="B363" s="148"/>
      <c r="D363" s="144" t="s">
        <v>137</v>
      </c>
      <c r="E363" s="149" t="s">
        <v>1</v>
      </c>
      <c r="F363" s="150" t="s">
        <v>526</v>
      </c>
      <c r="H363" s="149" t="s">
        <v>1</v>
      </c>
      <c r="I363" s="151"/>
      <c r="L363" s="148"/>
      <c r="M363" s="152"/>
      <c r="T363" s="153"/>
      <c r="AT363" s="149" t="s">
        <v>137</v>
      </c>
      <c r="AU363" s="149" t="s">
        <v>87</v>
      </c>
      <c r="AV363" s="12" t="s">
        <v>85</v>
      </c>
      <c r="AW363" s="12" t="s">
        <v>33</v>
      </c>
      <c r="AX363" s="12" t="s">
        <v>77</v>
      </c>
      <c r="AY363" s="149" t="s">
        <v>123</v>
      </c>
    </row>
    <row r="364" spans="2:65" s="13" customFormat="1" ht="11.25">
      <c r="B364" s="154"/>
      <c r="D364" s="144" t="s">
        <v>137</v>
      </c>
      <c r="E364" s="155" t="s">
        <v>1</v>
      </c>
      <c r="F364" s="156" t="s">
        <v>551</v>
      </c>
      <c r="H364" s="157">
        <v>47.12</v>
      </c>
      <c r="I364" s="158"/>
      <c r="L364" s="154"/>
      <c r="M364" s="159"/>
      <c r="T364" s="160"/>
      <c r="AT364" s="155" t="s">
        <v>137</v>
      </c>
      <c r="AU364" s="155" t="s">
        <v>87</v>
      </c>
      <c r="AV364" s="13" t="s">
        <v>87</v>
      </c>
      <c r="AW364" s="13" t="s">
        <v>33</v>
      </c>
      <c r="AX364" s="13" t="s">
        <v>85</v>
      </c>
      <c r="AY364" s="155" t="s">
        <v>123</v>
      </c>
    </row>
    <row r="365" spans="2:65" s="1" customFormat="1" ht="16.5" customHeight="1">
      <c r="B365" s="31"/>
      <c r="C365" s="131" t="s">
        <v>552</v>
      </c>
      <c r="D365" s="131" t="s">
        <v>129</v>
      </c>
      <c r="E365" s="132" t="s">
        <v>553</v>
      </c>
      <c r="F365" s="133" t="s">
        <v>554</v>
      </c>
      <c r="G365" s="134" t="s">
        <v>308</v>
      </c>
      <c r="H365" s="135">
        <v>0.97199999999999998</v>
      </c>
      <c r="I365" s="136"/>
      <c r="J365" s="137">
        <f>ROUND(I365*H365,2)</f>
        <v>0</v>
      </c>
      <c r="K365" s="133" t="s">
        <v>217</v>
      </c>
      <c r="L365" s="31"/>
      <c r="M365" s="138" t="s">
        <v>1</v>
      </c>
      <c r="N365" s="139" t="s">
        <v>42</v>
      </c>
      <c r="P365" s="140">
        <f>O365*H365</f>
        <v>0</v>
      </c>
      <c r="Q365" s="140">
        <v>0</v>
      </c>
      <c r="R365" s="140">
        <f>Q365*H365</f>
        <v>0</v>
      </c>
      <c r="S365" s="140">
        <v>0</v>
      </c>
      <c r="T365" s="141">
        <f>S365*H365</f>
        <v>0</v>
      </c>
      <c r="AR365" s="142" t="s">
        <v>122</v>
      </c>
      <c r="AT365" s="142" t="s">
        <v>129</v>
      </c>
      <c r="AU365" s="142" t="s">
        <v>87</v>
      </c>
      <c r="AY365" s="16" t="s">
        <v>123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6" t="s">
        <v>85</v>
      </c>
      <c r="BK365" s="143">
        <f>ROUND(I365*H365,2)</f>
        <v>0</v>
      </c>
      <c r="BL365" s="16" t="s">
        <v>122</v>
      </c>
      <c r="BM365" s="142" t="s">
        <v>555</v>
      </c>
    </row>
    <row r="366" spans="2:65" s="1" customFormat="1" ht="11.25">
      <c r="B366" s="31"/>
      <c r="D366" s="144" t="s">
        <v>136</v>
      </c>
      <c r="F366" s="145" t="s">
        <v>556</v>
      </c>
      <c r="I366" s="146"/>
      <c r="L366" s="31"/>
      <c r="M366" s="147"/>
      <c r="T366" s="55"/>
      <c r="AT366" s="16" t="s">
        <v>136</v>
      </c>
      <c r="AU366" s="16" t="s">
        <v>87</v>
      </c>
    </row>
    <row r="367" spans="2:65" s="12" customFormat="1" ht="11.25">
      <c r="B367" s="148"/>
      <c r="D367" s="144" t="s">
        <v>137</v>
      </c>
      <c r="E367" s="149" t="s">
        <v>1</v>
      </c>
      <c r="F367" s="150" t="s">
        <v>526</v>
      </c>
      <c r="H367" s="149" t="s">
        <v>1</v>
      </c>
      <c r="I367" s="151"/>
      <c r="L367" s="148"/>
      <c r="M367" s="152"/>
      <c r="T367" s="153"/>
      <c r="AT367" s="149" t="s">
        <v>137</v>
      </c>
      <c r="AU367" s="149" t="s">
        <v>87</v>
      </c>
      <c r="AV367" s="12" t="s">
        <v>85</v>
      </c>
      <c r="AW367" s="12" t="s">
        <v>33</v>
      </c>
      <c r="AX367" s="12" t="s">
        <v>77</v>
      </c>
      <c r="AY367" s="149" t="s">
        <v>123</v>
      </c>
    </row>
    <row r="368" spans="2:65" s="13" customFormat="1" ht="11.25">
      <c r="B368" s="154"/>
      <c r="D368" s="144" t="s">
        <v>137</v>
      </c>
      <c r="E368" s="155" t="s">
        <v>1</v>
      </c>
      <c r="F368" s="156" t="s">
        <v>557</v>
      </c>
      <c r="H368" s="157">
        <v>0.97199999999999998</v>
      </c>
      <c r="I368" s="158"/>
      <c r="L368" s="154"/>
      <c r="M368" s="159"/>
      <c r="T368" s="160"/>
      <c r="AT368" s="155" t="s">
        <v>137</v>
      </c>
      <c r="AU368" s="155" t="s">
        <v>87</v>
      </c>
      <c r="AV368" s="13" t="s">
        <v>87</v>
      </c>
      <c r="AW368" s="13" t="s">
        <v>33</v>
      </c>
      <c r="AX368" s="13" t="s">
        <v>85</v>
      </c>
      <c r="AY368" s="155" t="s">
        <v>123</v>
      </c>
    </row>
    <row r="369" spans="2:65" s="1" customFormat="1" ht="16.5" customHeight="1">
      <c r="B369" s="31"/>
      <c r="C369" s="131" t="s">
        <v>558</v>
      </c>
      <c r="D369" s="131" t="s">
        <v>129</v>
      </c>
      <c r="E369" s="132" t="s">
        <v>559</v>
      </c>
      <c r="F369" s="133" t="s">
        <v>560</v>
      </c>
      <c r="G369" s="134" t="s">
        <v>308</v>
      </c>
      <c r="H369" s="135">
        <v>19.440000000000001</v>
      </c>
      <c r="I369" s="136"/>
      <c r="J369" s="137">
        <f>ROUND(I369*H369,2)</f>
        <v>0</v>
      </c>
      <c r="K369" s="133" t="s">
        <v>217</v>
      </c>
      <c r="L369" s="31"/>
      <c r="M369" s="138" t="s">
        <v>1</v>
      </c>
      <c r="N369" s="139" t="s">
        <v>42</v>
      </c>
      <c r="P369" s="140">
        <f>O369*H369</f>
        <v>0</v>
      </c>
      <c r="Q369" s="140">
        <v>0</v>
      </c>
      <c r="R369" s="140">
        <f>Q369*H369</f>
        <v>0</v>
      </c>
      <c r="S369" s="140">
        <v>0</v>
      </c>
      <c r="T369" s="141">
        <f>S369*H369</f>
        <v>0</v>
      </c>
      <c r="AR369" s="142" t="s">
        <v>122</v>
      </c>
      <c r="AT369" s="142" t="s">
        <v>129</v>
      </c>
      <c r="AU369" s="142" t="s">
        <v>87</v>
      </c>
      <c r="AY369" s="16" t="s">
        <v>123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6" t="s">
        <v>85</v>
      </c>
      <c r="BK369" s="143">
        <f>ROUND(I369*H369,2)</f>
        <v>0</v>
      </c>
      <c r="BL369" s="16" t="s">
        <v>122</v>
      </c>
      <c r="BM369" s="142" t="s">
        <v>561</v>
      </c>
    </row>
    <row r="370" spans="2:65" s="1" customFormat="1" ht="19.5">
      <c r="B370" s="31"/>
      <c r="D370" s="144" t="s">
        <v>136</v>
      </c>
      <c r="F370" s="145" t="s">
        <v>562</v>
      </c>
      <c r="I370" s="146"/>
      <c r="L370" s="31"/>
      <c r="M370" s="147"/>
      <c r="T370" s="55"/>
      <c r="AT370" s="16" t="s">
        <v>136</v>
      </c>
      <c r="AU370" s="16" t="s">
        <v>87</v>
      </c>
    </row>
    <row r="371" spans="2:65" s="12" customFormat="1" ht="11.25">
      <c r="B371" s="148"/>
      <c r="D371" s="144" t="s">
        <v>137</v>
      </c>
      <c r="E371" s="149" t="s">
        <v>1</v>
      </c>
      <c r="F371" s="150" t="s">
        <v>526</v>
      </c>
      <c r="H371" s="149" t="s">
        <v>1</v>
      </c>
      <c r="I371" s="151"/>
      <c r="L371" s="148"/>
      <c r="M371" s="152"/>
      <c r="T371" s="153"/>
      <c r="AT371" s="149" t="s">
        <v>137</v>
      </c>
      <c r="AU371" s="149" t="s">
        <v>87</v>
      </c>
      <c r="AV371" s="12" t="s">
        <v>85</v>
      </c>
      <c r="AW371" s="12" t="s">
        <v>33</v>
      </c>
      <c r="AX371" s="12" t="s">
        <v>77</v>
      </c>
      <c r="AY371" s="149" t="s">
        <v>123</v>
      </c>
    </row>
    <row r="372" spans="2:65" s="13" customFormat="1" ht="11.25">
      <c r="B372" s="154"/>
      <c r="D372" s="144" t="s">
        <v>137</v>
      </c>
      <c r="E372" s="155" t="s">
        <v>1</v>
      </c>
      <c r="F372" s="156" t="s">
        <v>563</v>
      </c>
      <c r="H372" s="157">
        <v>19.440000000000001</v>
      </c>
      <c r="I372" s="158"/>
      <c r="L372" s="154"/>
      <c r="M372" s="159"/>
      <c r="T372" s="160"/>
      <c r="AT372" s="155" t="s">
        <v>137</v>
      </c>
      <c r="AU372" s="155" t="s">
        <v>87</v>
      </c>
      <c r="AV372" s="13" t="s">
        <v>87</v>
      </c>
      <c r="AW372" s="13" t="s">
        <v>33</v>
      </c>
      <c r="AX372" s="13" t="s">
        <v>85</v>
      </c>
      <c r="AY372" s="155" t="s">
        <v>123</v>
      </c>
    </row>
    <row r="373" spans="2:65" s="1" customFormat="1" ht="24.2" customHeight="1">
      <c r="B373" s="31"/>
      <c r="C373" s="131" t="s">
        <v>564</v>
      </c>
      <c r="D373" s="131" t="s">
        <v>129</v>
      </c>
      <c r="E373" s="132" t="s">
        <v>565</v>
      </c>
      <c r="F373" s="133" t="s">
        <v>566</v>
      </c>
      <c r="G373" s="134" t="s">
        <v>308</v>
      </c>
      <c r="H373" s="135">
        <v>3.3279999999999998</v>
      </c>
      <c r="I373" s="136"/>
      <c r="J373" s="137">
        <f>ROUND(I373*H373,2)</f>
        <v>0</v>
      </c>
      <c r="K373" s="133" t="s">
        <v>217</v>
      </c>
      <c r="L373" s="31"/>
      <c r="M373" s="138" t="s">
        <v>1</v>
      </c>
      <c r="N373" s="139" t="s">
        <v>42</v>
      </c>
      <c r="P373" s="140">
        <f>O373*H373</f>
        <v>0</v>
      </c>
      <c r="Q373" s="140">
        <v>0</v>
      </c>
      <c r="R373" s="140">
        <f>Q373*H373</f>
        <v>0</v>
      </c>
      <c r="S373" s="140">
        <v>0</v>
      </c>
      <c r="T373" s="141">
        <f>S373*H373</f>
        <v>0</v>
      </c>
      <c r="AR373" s="142" t="s">
        <v>122</v>
      </c>
      <c r="AT373" s="142" t="s">
        <v>129</v>
      </c>
      <c r="AU373" s="142" t="s">
        <v>87</v>
      </c>
      <c r="AY373" s="16" t="s">
        <v>123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6" t="s">
        <v>85</v>
      </c>
      <c r="BK373" s="143">
        <f>ROUND(I373*H373,2)</f>
        <v>0</v>
      </c>
      <c r="BL373" s="16" t="s">
        <v>122</v>
      </c>
      <c r="BM373" s="142" t="s">
        <v>567</v>
      </c>
    </row>
    <row r="374" spans="2:65" s="1" customFormat="1" ht="19.5">
      <c r="B374" s="31"/>
      <c r="D374" s="144" t="s">
        <v>136</v>
      </c>
      <c r="F374" s="145" t="s">
        <v>568</v>
      </c>
      <c r="I374" s="146"/>
      <c r="L374" s="31"/>
      <c r="M374" s="147"/>
      <c r="T374" s="55"/>
      <c r="AT374" s="16" t="s">
        <v>136</v>
      </c>
      <c r="AU374" s="16" t="s">
        <v>87</v>
      </c>
    </row>
    <row r="375" spans="2:65" s="13" customFormat="1" ht="11.25">
      <c r="B375" s="154"/>
      <c r="D375" s="144" t="s">
        <v>137</v>
      </c>
      <c r="E375" s="155" t="s">
        <v>1</v>
      </c>
      <c r="F375" s="156" t="s">
        <v>546</v>
      </c>
      <c r="H375" s="157">
        <v>2.3559999999999999</v>
      </c>
      <c r="I375" s="158"/>
      <c r="L375" s="154"/>
      <c r="M375" s="159"/>
      <c r="T375" s="160"/>
      <c r="AT375" s="155" t="s">
        <v>137</v>
      </c>
      <c r="AU375" s="155" t="s">
        <v>87</v>
      </c>
      <c r="AV375" s="13" t="s">
        <v>87</v>
      </c>
      <c r="AW375" s="13" t="s">
        <v>33</v>
      </c>
      <c r="AX375" s="13" t="s">
        <v>77</v>
      </c>
      <c r="AY375" s="155" t="s">
        <v>123</v>
      </c>
    </row>
    <row r="376" spans="2:65" s="13" customFormat="1" ht="11.25">
      <c r="B376" s="154"/>
      <c r="D376" s="144" t="s">
        <v>137</v>
      </c>
      <c r="E376" s="155" t="s">
        <v>1</v>
      </c>
      <c r="F376" s="156" t="s">
        <v>557</v>
      </c>
      <c r="H376" s="157">
        <v>0.97199999999999998</v>
      </c>
      <c r="I376" s="158"/>
      <c r="L376" s="154"/>
      <c r="M376" s="159"/>
      <c r="T376" s="160"/>
      <c r="AT376" s="155" t="s">
        <v>137</v>
      </c>
      <c r="AU376" s="155" t="s">
        <v>87</v>
      </c>
      <c r="AV376" s="13" t="s">
        <v>87</v>
      </c>
      <c r="AW376" s="13" t="s">
        <v>33</v>
      </c>
      <c r="AX376" s="13" t="s">
        <v>77</v>
      </c>
      <c r="AY376" s="155" t="s">
        <v>123</v>
      </c>
    </row>
    <row r="377" spans="2:65" s="14" customFormat="1" ht="11.25">
      <c r="B377" s="164"/>
      <c r="D377" s="144" t="s">
        <v>137</v>
      </c>
      <c r="E377" s="165" t="s">
        <v>1</v>
      </c>
      <c r="F377" s="166" t="s">
        <v>222</v>
      </c>
      <c r="H377" s="167">
        <v>3.3279999999999998</v>
      </c>
      <c r="I377" s="168"/>
      <c r="L377" s="164"/>
      <c r="M377" s="169"/>
      <c r="T377" s="170"/>
      <c r="AT377" s="165" t="s">
        <v>137</v>
      </c>
      <c r="AU377" s="165" t="s">
        <v>87</v>
      </c>
      <c r="AV377" s="14" t="s">
        <v>122</v>
      </c>
      <c r="AW377" s="14" t="s">
        <v>33</v>
      </c>
      <c r="AX377" s="14" t="s">
        <v>85</v>
      </c>
      <c r="AY377" s="165" t="s">
        <v>123</v>
      </c>
    </row>
    <row r="378" spans="2:65" s="1" customFormat="1" ht="24.2" customHeight="1">
      <c r="B378" s="31"/>
      <c r="C378" s="131" t="s">
        <v>569</v>
      </c>
      <c r="D378" s="131" t="s">
        <v>129</v>
      </c>
      <c r="E378" s="132" t="s">
        <v>570</v>
      </c>
      <c r="F378" s="133" t="s">
        <v>571</v>
      </c>
      <c r="G378" s="134" t="s">
        <v>308</v>
      </c>
      <c r="H378" s="135">
        <v>55.826000000000001</v>
      </c>
      <c r="I378" s="136"/>
      <c r="J378" s="137">
        <f>ROUND(I378*H378,2)</f>
        <v>0</v>
      </c>
      <c r="K378" s="133" t="s">
        <v>217</v>
      </c>
      <c r="L378" s="31"/>
      <c r="M378" s="138" t="s">
        <v>1</v>
      </c>
      <c r="N378" s="139" t="s">
        <v>42</v>
      </c>
      <c r="P378" s="140">
        <f>O378*H378</f>
        <v>0</v>
      </c>
      <c r="Q378" s="140">
        <v>0</v>
      </c>
      <c r="R378" s="140">
        <f>Q378*H378</f>
        <v>0</v>
      </c>
      <c r="S378" s="140">
        <v>0</v>
      </c>
      <c r="T378" s="141">
        <f>S378*H378</f>
        <v>0</v>
      </c>
      <c r="AR378" s="142" t="s">
        <v>122</v>
      </c>
      <c r="AT378" s="142" t="s">
        <v>129</v>
      </c>
      <c r="AU378" s="142" t="s">
        <v>87</v>
      </c>
      <c r="AY378" s="16" t="s">
        <v>123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6" t="s">
        <v>85</v>
      </c>
      <c r="BK378" s="143">
        <f>ROUND(I378*H378,2)</f>
        <v>0</v>
      </c>
      <c r="BL378" s="16" t="s">
        <v>122</v>
      </c>
      <c r="BM378" s="142" t="s">
        <v>572</v>
      </c>
    </row>
    <row r="379" spans="2:65" s="1" customFormat="1" ht="19.5">
      <c r="B379" s="31"/>
      <c r="D379" s="144" t="s">
        <v>136</v>
      </c>
      <c r="F379" s="145" t="s">
        <v>316</v>
      </c>
      <c r="I379" s="146"/>
      <c r="L379" s="31"/>
      <c r="M379" s="147"/>
      <c r="T379" s="55"/>
      <c r="AT379" s="16" t="s">
        <v>136</v>
      </c>
      <c r="AU379" s="16" t="s">
        <v>87</v>
      </c>
    </row>
    <row r="380" spans="2:65" s="13" customFormat="1" ht="11.25">
      <c r="B380" s="154"/>
      <c r="D380" s="144" t="s">
        <v>137</v>
      </c>
      <c r="E380" s="155" t="s">
        <v>1</v>
      </c>
      <c r="F380" s="156" t="s">
        <v>527</v>
      </c>
      <c r="H380" s="157">
        <v>0.82599999999999996</v>
      </c>
      <c r="I380" s="158"/>
      <c r="L380" s="154"/>
      <c r="M380" s="159"/>
      <c r="T380" s="160"/>
      <c r="AT380" s="155" t="s">
        <v>137</v>
      </c>
      <c r="AU380" s="155" t="s">
        <v>87</v>
      </c>
      <c r="AV380" s="13" t="s">
        <v>87</v>
      </c>
      <c r="AW380" s="13" t="s">
        <v>33</v>
      </c>
      <c r="AX380" s="13" t="s">
        <v>77</v>
      </c>
      <c r="AY380" s="155" t="s">
        <v>123</v>
      </c>
    </row>
    <row r="381" spans="2:65" s="12" customFormat="1" ht="11.25">
      <c r="B381" s="148"/>
      <c r="D381" s="144" t="s">
        <v>137</v>
      </c>
      <c r="E381" s="149" t="s">
        <v>1</v>
      </c>
      <c r="F381" s="150" t="s">
        <v>528</v>
      </c>
      <c r="H381" s="149" t="s">
        <v>1</v>
      </c>
      <c r="I381" s="151"/>
      <c r="L381" s="148"/>
      <c r="M381" s="152"/>
      <c r="T381" s="153"/>
      <c r="AT381" s="149" t="s">
        <v>137</v>
      </c>
      <c r="AU381" s="149" t="s">
        <v>87</v>
      </c>
      <c r="AV381" s="12" t="s">
        <v>85</v>
      </c>
      <c r="AW381" s="12" t="s">
        <v>33</v>
      </c>
      <c r="AX381" s="12" t="s">
        <v>77</v>
      </c>
      <c r="AY381" s="149" t="s">
        <v>123</v>
      </c>
    </row>
    <row r="382" spans="2:65" s="13" customFormat="1" ht="11.25">
      <c r="B382" s="154"/>
      <c r="D382" s="144" t="s">
        <v>137</v>
      </c>
      <c r="E382" s="155" t="s">
        <v>1</v>
      </c>
      <c r="F382" s="156" t="s">
        <v>529</v>
      </c>
      <c r="H382" s="157">
        <v>55</v>
      </c>
      <c r="I382" s="158"/>
      <c r="L382" s="154"/>
      <c r="M382" s="159"/>
      <c r="T382" s="160"/>
      <c r="AT382" s="155" t="s">
        <v>137</v>
      </c>
      <c r="AU382" s="155" t="s">
        <v>87</v>
      </c>
      <c r="AV382" s="13" t="s">
        <v>87</v>
      </c>
      <c r="AW382" s="13" t="s">
        <v>33</v>
      </c>
      <c r="AX382" s="13" t="s">
        <v>77</v>
      </c>
      <c r="AY382" s="155" t="s">
        <v>123</v>
      </c>
    </row>
    <row r="383" spans="2:65" s="14" customFormat="1" ht="11.25">
      <c r="B383" s="164"/>
      <c r="D383" s="144" t="s">
        <v>137</v>
      </c>
      <c r="E383" s="165" t="s">
        <v>1</v>
      </c>
      <c r="F383" s="166" t="s">
        <v>222</v>
      </c>
      <c r="H383" s="167">
        <v>55.826000000000001</v>
      </c>
      <c r="I383" s="168"/>
      <c r="L383" s="164"/>
      <c r="M383" s="169"/>
      <c r="T383" s="170"/>
      <c r="AT383" s="165" t="s">
        <v>137</v>
      </c>
      <c r="AU383" s="165" t="s">
        <v>87</v>
      </c>
      <c r="AV383" s="14" t="s">
        <v>122</v>
      </c>
      <c r="AW383" s="14" t="s">
        <v>33</v>
      </c>
      <c r="AX383" s="14" t="s">
        <v>85</v>
      </c>
      <c r="AY383" s="165" t="s">
        <v>123</v>
      </c>
    </row>
    <row r="384" spans="2:65" s="12" customFormat="1" ht="11.25">
      <c r="B384" s="148"/>
      <c r="D384" s="144" t="s">
        <v>137</v>
      </c>
      <c r="E384" s="149" t="s">
        <v>1</v>
      </c>
      <c r="F384" s="150" t="s">
        <v>235</v>
      </c>
      <c r="H384" s="149" t="s">
        <v>1</v>
      </c>
      <c r="I384" s="151"/>
      <c r="L384" s="148"/>
      <c r="M384" s="152"/>
      <c r="T384" s="153"/>
      <c r="AT384" s="149" t="s">
        <v>137</v>
      </c>
      <c r="AU384" s="149" t="s">
        <v>87</v>
      </c>
      <c r="AV384" s="12" t="s">
        <v>85</v>
      </c>
      <c r="AW384" s="12" t="s">
        <v>33</v>
      </c>
      <c r="AX384" s="12" t="s">
        <v>77</v>
      </c>
      <c r="AY384" s="149" t="s">
        <v>123</v>
      </c>
    </row>
    <row r="385" spans="2:65" s="1" customFormat="1" ht="21.75" customHeight="1">
      <c r="B385" s="31"/>
      <c r="C385" s="131" t="s">
        <v>573</v>
      </c>
      <c r="D385" s="131" t="s">
        <v>129</v>
      </c>
      <c r="E385" s="132" t="s">
        <v>574</v>
      </c>
      <c r="F385" s="133" t="s">
        <v>575</v>
      </c>
      <c r="G385" s="134" t="s">
        <v>308</v>
      </c>
      <c r="H385" s="135">
        <v>76.319000000000003</v>
      </c>
      <c r="I385" s="136"/>
      <c r="J385" s="137">
        <f>ROUND(I385*H385,2)</f>
        <v>0</v>
      </c>
      <c r="K385" s="133" t="s">
        <v>217</v>
      </c>
      <c r="L385" s="31"/>
      <c r="M385" s="138" t="s">
        <v>1</v>
      </c>
      <c r="N385" s="139" t="s">
        <v>42</v>
      </c>
      <c r="P385" s="140">
        <f>O385*H385</f>
        <v>0</v>
      </c>
      <c r="Q385" s="140">
        <v>0</v>
      </c>
      <c r="R385" s="140">
        <f>Q385*H385</f>
        <v>0</v>
      </c>
      <c r="S385" s="140">
        <v>0</v>
      </c>
      <c r="T385" s="141">
        <f>S385*H385</f>
        <v>0</v>
      </c>
      <c r="AR385" s="142" t="s">
        <v>122</v>
      </c>
      <c r="AT385" s="142" t="s">
        <v>129</v>
      </c>
      <c r="AU385" s="142" t="s">
        <v>87</v>
      </c>
      <c r="AY385" s="16" t="s">
        <v>123</v>
      </c>
      <c r="BE385" s="143">
        <f>IF(N385="základní",J385,0)</f>
        <v>0</v>
      </c>
      <c r="BF385" s="143">
        <f>IF(N385="snížená",J385,0)</f>
        <v>0</v>
      </c>
      <c r="BG385" s="143">
        <f>IF(N385="zákl. přenesená",J385,0)</f>
        <v>0</v>
      </c>
      <c r="BH385" s="143">
        <f>IF(N385="sníž. přenesená",J385,0)</f>
        <v>0</v>
      </c>
      <c r="BI385" s="143">
        <f>IF(N385="nulová",J385,0)</f>
        <v>0</v>
      </c>
      <c r="BJ385" s="16" t="s">
        <v>85</v>
      </c>
      <c r="BK385" s="143">
        <f>ROUND(I385*H385,2)</f>
        <v>0</v>
      </c>
      <c r="BL385" s="16" t="s">
        <v>122</v>
      </c>
      <c r="BM385" s="142" t="s">
        <v>576</v>
      </c>
    </row>
    <row r="386" spans="2:65" s="1" customFormat="1" ht="19.5">
      <c r="B386" s="31"/>
      <c r="D386" s="144" t="s">
        <v>136</v>
      </c>
      <c r="F386" s="145" t="s">
        <v>577</v>
      </c>
      <c r="I386" s="146"/>
      <c r="L386" s="31"/>
      <c r="M386" s="147"/>
      <c r="T386" s="55"/>
      <c r="AT386" s="16" t="s">
        <v>136</v>
      </c>
      <c r="AU386" s="16" t="s">
        <v>87</v>
      </c>
    </row>
    <row r="387" spans="2:65" s="13" customFormat="1" ht="11.25">
      <c r="B387" s="154"/>
      <c r="D387" s="144" t="s">
        <v>137</v>
      </c>
      <c r="E387" s="155" t="s">
        <v>1</v>
      </c>
      <c r="F387" s="156" t="s">
        <v>531</v>
      </c>
      <c r="H387" s="157">
        <v>76.319000000000003</v>
      </c>
      <c r="I387" s="158"/>
      <c r="L387" s="154"/>
      <c r="M387" s="159"/>
      <c r="T387" s="160"/>
      <c r="AT387" s="155" t="s">
        <v>137</v>
      </c>
      <c r="AU387" s="155" t="s">
        <v>87</v>
      </c>
      <c r="AV387" s="13" t="s">
        <v>87</v>
      </c>
      <c r="AW387" s="13" t="s">
        <v>33</v>
      </c>
      <c r="AX387" s="13" t="s">
        <v>85</v>
      </c>
      <c r="AY387" s="155" t="s">
        <v>123</v>
      </c>
    </row>
    <row r="388" spans="2:65" s="11" customFormat="1" ht="22.9" customHeight="1">
      <c r="B388" s="119"/>
      <c r="D388" s="120" t="s">
        <v>76</v>
      </c>
      <c r="E388" s="129" t="s">
        <v>578</v>
      </c>
      <c r="F388" s="129" t="s">
        <v>579</v>
      </c>
      <c r="I388" s="122"/>
      <c r="J388" s="130">
        <f>BK388</f>
        <v>0</v>
      </c>
      <c r="L388" s="119"/>
      <c r="M388" s="124"/>
      <c r="P388" s="125">
        <f>SUM(P389:P390)</f>
        <v>0</v>
      </c>
      <c r="R388" s="125">
        <f>SUM(R389:R390)</f>
        <v>0</v>
      </c>
      <c r="T388" s="126">
        <f>SUM(T389:T390)</f>
        <v>0</v>
      </c>
      <c r="AR388" s="120" t="s">
        <v>85</v>
      </c>
      <c r="AT388" s="127" t="s">
        <v>76</v>
      </c>
      <c r="AU388" s="127" t="s">
        <v>85</v>
      </c>
      <c r="AY388" s="120" t="s">
        <v>123</v>
      </c>
      <c r="BK388" s="128">
        <f>SUM(BK389:BK390)</f>
        <v>0</v>
      </c>
    </row>
    <row r="389" spans="2:65" s="1" customFormat="1" ht="21.75" customHeight="1">
      <c r="B389" s="31"/>
      <c r="C389" s="131" t="s">
        <v>580</v>
      </c>
      <c r="D389" s="131" t="s">
        <v>129</v>
      </c>
      <c r="E389" s="132" t="s">
        <v>581</v>
      </c>
      <c r="F389" s="133" t="s">
        <v>582</v>
      </c>
      <c r="G389" s="134" t="s">
        <v>308</v>
      </c>
      <c r="H389" s="135">
        <v>236.79499999999999</v>
      </c>
      <c r="I389" s="136"/>
      <c r="J389" s="137">
        <f>ROUND(I389*H389,2)</f>
        <v>0</v>
      </c>
      <c r="K389" s="133" t="s">
        <v>217</v>
      </c>
      <c r="L389" s="31"/>
      <c r="M389" s="138" t="s">
        <v>1</v>
      </c>
      <c r="N389" s="139" t="s">
        <v>42</v>
      </c>
      <c r="P389" s="140">
        <f>O389*H389</f>
        <v>0</v>
      </c>
      <c r="Q389" s="140">
        <v>0</v>
      </c>
      <c r="R389" s="140">
        <f>Q389*H389</f>
        <v>0</v>
      </c>
      <c r="S389" s="140">
        <v>0</v>
      </c>
      <c r="T389" s="141">
        <f>S389*H389</f>
        <v>0</v>
      </c>
      <c r="AR389" s="142" t="s">
        <v>122</v>
      </c>
      <c r="AT389" s="142" t="s">
        <v>129</v>
      </c>
      <c r="AU389" s="142" t="s">
        <v>87</v>
      </c>
      <c r="AY389" s="16" t="s">
        <v>123</v>
      </c>
      <c r="BE389" s="143">
        <f>IF(N389="základní",J389,0)</f>
        <v>0</v>
      </c>
      <c r="BF389" s="143">
        <f>IF(N389="snížená",J389,0)</f>
        <v>0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6" t="s">
        <v>85</v>
      </c>
      <c r="BK389" s="143">
        <f>ROUND(I389*H389,2)</f>
        <v>0</v>
      </c>
      <c r="BL389" s="16" t="s">
        <v>122</v>
      </c>
      <c r="BM389" s="142" t="s">
        <v>583</v>
      </c>
    </row>
    <row r="390" spans="2:65" s="1" customFormat="1" ht="19.5">
      <c r="B390" s="31"/>
      <c r="D390" s="144" t="s">
        <v>136</v>
      </c>
      <c r="F390" s="145" t="s">
        <v>584</v>
      </c>
      <c r="I390" s="146"/>
      <c r="L390" s="31"/>
      <c r="M390" s="181"/>
      <c r="N390" s="182"/>
      <c r="O390" s="182"/>
      <c r="P390" s="182"/>
      <c r="Q390" s="182"/>
      <c r="R390" s="182"/>
      <c r="S390" s="182"/>
      <c r="T390" s="183"/>
      <c r="AT390" s="16" t="s">
        <v>136</v>
      </c>
      <c r="AU390" s="16" t="s">
        <v>87</v>
      </c>
    </row>
    <row r="391" spans="2:65" s="1" customFormat="1" ht="6.95" customHeight="1">
      <c r="B391" s="43"/>
      <c r="C391" s="44"/>
      <c r="D391" s="44"/>
      <c r="E391" s="44"/>
      <c r="F391" s="44"/>
      <c r="G391" s="44"/>
      <c r="H391" s="44"/>
      <c r="I391" s="44"/>
      <c r="J391" s="44"/>
      <c r="K391" s="44"/>
      <c r="L391" s="31"/>
    </row>
  </sheetData>
  <sheetProtection algorithmName="SHA-512" hashValue="/y6uM6wCxwtLqvARd8SSVXhH3h7Zi3O12IOeGosXSXIXeGw8OE/JOX+TmDQaFqHgR+zG3ZnGzKWQzxN9emS64g==" saltValue="SV+mJnOsgjt6ZVT4hxyliE4etyCz49TKe5x+hIyyoa/0LL2H5tgpRnsFOpvIYPfF+/BxgBuDTh0zq52y4mzD6A==" spinCount="100000" sheet="1" objects="1" scenarios="1" formatColumns="0" formatRows="0" autoFilter="0"/>
  <autoFilter ref="C122:K390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02 - Ostatní a vedlejší n...</vt:lpstr>
      <vt:lpstr>101 - Komunikace</vt:lpstr>
      <vt:lpstr>'02 - Ostatní a vedlejší n...'!Názvy_tisku</vt:lpstr>
      <vt:lpstr>'101 - Komunikace'!Názvy_tisku</vt:lpstr>
      <vt:lpstr>'Rekapitulace stavby'!Názvy_tisku</vt:lpstr>
      <vt:lpstr>'02 - Ostatní a vedlejší n...'!Oblast_tisku</vt:lpstr>
      <vt:lpstr>'101 - Komunikace'!Oblast_tisku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Richard</cp:lastModifiedBy>
  <dcterms:created xsi:type="dcterms:W3CDTF">2024-09-20T05:04:11Z</dcterms:created>
  <dcterms:modified xsi:type="dcterms:W3CDTF">2024-09-20T05:07:32Z</dcterms:modified>
</cp:coreProperties>
</file>